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istian\OneDrive\Bachelor Thesis\"/>
    </mc:Choice>
  </mc:AlternateContent>
  <bookViews>
    <workbookView xWindow="0" yWindow="0" windowWidth="20490" windowHeight="6855" activeTab="2"/>
  </bookViews>
  <sheets>
    <sheet name="Original Coding Sheet" sheetId="1" r:id="rId1"/>
    <sheet name="SPSS structured" sheetId="2" r:id="rId2"/>
    <sheet name="SPSS structured (2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3" l="1"/>
  <c r="R9" i="3"/>
  <c r="R12" i="3"/>
  <c r="R41" i="3"/>
  <c r="R7" i="3"/>
  <c r="R8" i="3"/>
  <c r="R10" i="3"/>
  <c r="R11" i="3"/>
  <c r="R13" i="3"/>
  <c r="R14" i="3"/>
  <c r="R15" i="3"/>
  <c r="R16" i="3"/>
  <c r="R17" i="3"/>
  <c r="R18" i="3"/>
  <c r="R19" i="3"/>
  <c r="R20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2" i="3"/>
  <c r="R43" i="3"/>
  <c r="R44" i="3"/>
  <c r="R45" i="3"/>
  <c r="R46" i="3"/>
  <c r="R47" i="3"/>
  <c r="R48" i="3"/>
  <c r="R49" i="3"/>
  <c r="R3" i="3"/>
  <c r="R4" i="3"/>
  <c r="R5" i="3"/>
  <c r="R6" i="3"/>
  <c r="R2" i="3"/>
  <c r="BC51" i="1" l="1"/>
  <c r="AV52" i="1"/>
  <c r="AV51" i="1"/>
  <c r="AV49" i="1"/>
  <c r="AW49" i="1"/>
  <c r="AX49" i="1"/>
  <c r="AY49" i="1"/>
  <c r="AZ49" i="1"/>
  <c r="BA49" i="1"/>
  <c r="H106" i="3"/>
  <c r="H105" i="3"/>
  <c r="H104" i="3"/>
  <c r="H103" i="3"/>
  <c r="H102" i="3"/>
  <c r="H101" i="3"/>
  <c r="H100" i="3"/>
  <c r="H99" i="3"/>
  <c r="H98" i="3"/>
  <c r="H97" i="3"/>
  <c r="H95" i="3"/>
  <c r="H94" i="3"/>
  <c r="H93" i="3"/>
  <c r="H92" i="3"/>
  <c r="H91" i="3"/>
  <c r="H90" i="3"/>
  <c r="H89" i="3"/>
  <c r="H88" i="3"/>
  <c r="H87" i="3"/>
  <c r="H86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4" i="3"/>
  <c r="H63" i="3"/>
  <c r="H62" i="3"/>
  <c r="H61" i="3"/>
  <c r="H60" i="3"/>
  <c r="H59" i="3"/>
  <c r="H56" i="3"/>
  <c r="L9" i="2"/>
  <c r="L10" i="2"/>
  <c r="L14" i="2"/>
  <c r="M14" i="2" s="1"/>
  <c r="L15" i="2"/>
  <c r="M15" i="2"/>
  <c r="L16" i="2"/>
  <c r="M16" i="2" s="1"/>
  <c r="L17" i="2"/>
  <c r="M17" i="2"/>
  <c r="L18" i="2"/>
  <c r="M18" i="2" s="1"/>
  <c r="L19" i="2"/>
  <c r="M19" i="2"/>
  <c r="M20" i="2"/>
  <c r="M21" i="2"/>
  <c r="M22" i="2"/>
  <c r="M23" i="2"/>
  <c r="L26" i="2"/>
  <c r="L27" i="2"/>
  <c r="L29" i="2"/>
  <c r="L30" i="2"/>
  <c r="L31" i="2"/>
  <c r="L32" i="2"/>
  <c r="L34" i="2"/>
  <c r="L35" i="2"/>
  <c r="L37" i="2"/>
  <c r="L38" i="2"/>
  <c r="M38" i="2"/>
  <c r="L40" i="2"/>
  <c r="M40" i="2" s="1"/>
  <c r="L41" i="2"/>
  <c r="M41" i="2"/>
  <c r="L42" i="2"/>
  <c r="M42" i="2" s="1"/>
  <c r="L43" i="2"/>
  <c r="M43" i="2"/>
  <c r="H106" i="2"/>
  <c r="H88" i="2"/>
  <c r="H89" i="2"/>
  <c r="H90" i="2"/>
  <c r="H91" i="2"/>
  <c r="H92" i="2"/>
  <c r="H93" i="2"/>
  <c r="H94" i="2"/>
  <c r="H95" i="2"/>
  <c r="H97" i="2"/>
  <c r="H98" i="2"/>
  <c r="H99" i="2"/>
  <c r="H100" i="2"/>
  <c r="H101" i="2"/>
  <c r="H102" i="2"/>
  <c r="H103" i="2"/>
  <c r="H104" i="2"/>
  <c r="H105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6" i="2"/>
  <c r="H87" i="2"/>
  <c r="H60" i="2"/>
  <c r="H61" i="2"/>
  <c r="H62" i="2"/>
  <c r="H63" i="2"/>
  <c r="H59" i="2"/>
  <c r="H56" i="2"/>
  <c r="F54" i="1" l="1"/>
  <c r="C16" i="1" l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22" i="1"/>
  <c r="D22" i="1" s="1"/>
  <c r="C23" i="1"/>
  <c r="D23" i="1" s="1"/>
  <c r="C24" i="1"/>
  <c r="D24" i="1" s="1"/>
  <c r="C25" i="1"/>
  <c r="D25" i="1" s="1"/>
  <c r="C26" i="1"/>
  <c r="D26" i="1" s="1"/>
  <c r="C27" i="1"/>
  <c r="D27" i="1" s="1"/>
  <c r="C28" i="1"/>
  <c r="D28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40" i="1"/>
  <c r="D40" i="1" s="1"/>
  <c r="C41" i="1"/>
  <c r="D41" i="1" s="1"/>
  <c r="C42" i="1"/>
  <c r="D42" i="1" s="1"/>
  <c r="C43" i="1"/>
  <c r="D43" i="1" s="1"/>
  <c r="C44" i="1"/>
  <c r="D44" i="1" s="1"/>
  <c r="C45" i="1"/>
  <c r="D45" i="1" s="1"/>
  <c r="C46" i="1"/>
  <c r="D46" i="1" s="1"/>
  <c r="C47" i="1"/>
  <c r="D47" i="1" s="1"/>
  <c r="C5" i="1"/>
  <c r="D5" i="1" s="1"/>
  <c r="C6" i="1"/>
  <c r="D6" i="1" s="1"/>
  <c r="C7" i="1"/>
  <c r="D7" i="1" s="1"/>
  <c r="C8" i="1"/>
  <c r="D8" i="1" s="1"/>
  <c r="C9" i="1"/>
  <c r="D9" i="1" s="1"/>
  <c r="C10" i="1"/>
  <c r="D10" i="1" s="1"/>
  <c r="C11" i="1"/>
  <c r="D11" i="1" s="1"/>
  <c r="C12" i="1"/>
  <c r="D12" i="1" s="1"/>
  <c r="C13" i="1"/>
  <c r="D13" i="1" s="1"/>
  <c r="C4" i="1"/>
  <c r="D4" i="1" s="1"/>
  <c r="C3" i="1"/>
  <c r="F55" i="1"/>
  <c r="F49" i="1"/>
  <c r="F50" i="1"/>
  <c r="F51" i="1"/>
  <c r="F52" i="1"/>
  <c r="G54" i="1"/>
  <c r="G55" i="1" s="1"/>
  <c r="G49" i="1"/>
  <c r="G50" i="1"/>
  <c r="G51" i="1"/>
  <c r="G52" i="1"/>
  <c r="H54" i="1"/>
  <c r="H55" i="1" s="1"/>
  <c r="H49" i="1"/>
  <c r="H50" i="1"/>
  <c r="H51" i="1"/>
  <c r="H52" i="1"/>
  <c r="I54" i="1"/>
  <c r="I55" i="1" s="1"/>
  <c r="I49" i="1"/>
  <c r="I50" i="1"/>
  <c r="I51" i="1"/>
  <c r="I52" i="1"/>
  <c r="J54" i="1"/>
  <c r="J55" i="1" s="1"/>
  <c r="J49" i="1"/>
  <c r="J50" i="1"/>
  <c r="J51" i="1"/>
  <c r="J52" i="1"/>
  <c r="K54" i="1"/>
  <c r="K55" i="1" s="1"/>
  <c r="K49" i="1"/>
  <c r="K50" i="1"/>
  <c r="K51" i="1"/>
  <c r="K52" i="1"/>
  <c r="B60" i="1" l="1"/>
  <c r="B63" i="1"/>
  <c r="D3" i="1"/>
  <c r="M54" i="1"/>
  <c r="M49" i="1"/>
  <c r="M50" i="1"/>
  <c r="M51" i="1"/>
  <c r="M52" i="1"/>
  <c r="N54" i="1"/>
  <c r="N55" i="1" s="1"/>
  <c r="N49" i="1"/>
  <c r="N50" i="1"/>
  <c r="N51" i="1"/>
  <c r="N52" i="1"/>
  <c r="O54" i="1"/>
  <c r="O55" i="1" s="1"/>
  <c r="O49" i="1"/>
  <c r="O50" i="1"/>
  <c r="O51" i="1"/>
  <c r="O52" i="1"/>
  <c r="P54" i="1"/>
  <c r="P55" i="1" s="1"/>
  <c r="P49" i="1"/>
  <c r="P50" i="1"/>
  <c r="P51" i="1"/>
  <c r="P52" i="1"/>
  <c r="Q54" i="1"/>
  <c r="Q55" i="1" s="1"/>
  <c r="Q49" i="1"/>
  <c r="Q50" i="1"/>
  <c r="Q51" i="1"/>
  <c r="Q52" i="1"/>
  <c r="R54" i="1"/>
  <c r="R55" i="1" s="1"/>
  <c r="R49" i="1"/>
  <c r="R50" i="1"/>
  <c r="R51" i="1"/>
  <c r="R52" i="1"/>
  <c r="T54" i="1"/>
  <c r="T49" i="1"/>
  <c r="T50" i="1"/>
  <c r="T51" i="1"/>
  <c r="T52" i="1"/>
  <c r="M55" i="1" l="1"/>
  <c r="B71" i="1"/>
  <c r="T55" i="1"/>
  <c r="U54" i="1"/>
  <c r="U55" i="1" s="1"/>
  <c r="U49" i="1"/>
  <c r="U50" i="1"/>
  <c r="U51" i="1"/>
  <c r="U52" i="1"/>
  <c r="V54" i="1"/>
  <c r="V55" i="1" s="1"/>
  <c r="V49" i="1"/>
  <c r="V50" i="1"/>
  <c r="V51" i="1"/>
  <c r="V52" i="1"/>
  <c r="W54" i="1"/>
  <c r="W55" i="1" s="1"/>
  <c r="W49" i="1"/>
  <c r="W50" i="1"/>
  <c r="W51" i="1"/>
  <c r="W52" i="1"/>
  <c r="X54" i="1"/>
  <c r="X55" i="1" s="1"/>
  <c r="X49" i="1"/>
  <c r="X50" i="1"/>
  <c r="X51" i="1"/>
  <c r="X52" i="1"/>
  <c r="Y54" i="1"/>
  <c r="Y55" i="1" s="1"/>
  <c r="AA54" i="1"/>
  <c r="AA51" i="1"/>
  <c r="Y49" i="1"/>
  <c r="Y50" i="1"/>
  <c r="Y51" i="1"/>
  <c r="Y52" i="1"/>
  <c r="AA50" i="1"/>
  <c r="AA52" i="1"/>
  <c r="AA55" i="1" l="1"/>
  <c r="B70" i="1"/>
  <c r="AA49" i="1"/>
  <c r="AB54" i="1" l="1"/>
  <c r="AB52" i="1"/>
  <c r="AB51" i="1"/>
  <c r="AB50" i="1"/>
  <c r="AB49" i="1"/>
  <c r="AC54" i="1"/>
  <c r="AC49" i="1"/>
  <c r="AC50" i="1"/>
  <c r="AC51" i="1"/>
  <c r="AC52" i="1"/>
  <c r="AB55" i="1" l="1"/>
  <c r="AC55" i="1"/>
  <c r="AD54" i="1"/>
  <c r="AD55" i="1" s="1"/>
  <c r="AD49" i="1"/>
  <c r="AD50" i="1"/>
  <c r="AD51" i="1"/>
  <c r="AD52" i="1"/>
  <c r="AE54" i="1"/>
  <c r="AE49" i="1"/>
  <c r="AE50" i="1"/>
  <c r="AE51" i="1"/>
  <c r="AE52" i="1"/>
  <c r="AF49" i="1"/>
  <c r="AF50" i="1"/>
  <c r="AF51" i="1"/>
  <c r="AF52" i="1"/>
  <c r="AF54" i="1"/>
  <c r="AF55" i="1" s="1"/>
  <c r="AH54" i="1"/>
  <c r="AH49" i="1"/>
  <c r="AH50" i="1"/>
  <c r="AH51" i="1"/>
  <c r="AH52" i="1"/>
  <c r="AI54" i="1"/>
  <c r="AI55" i="1" s="1"/>
  <c r="AI52" i="1"/>
  <c r="AI51" i="1"/>
  <c r="AI50" i="1"/>
  <c r="AI49" i="1"/>
  <c r="AJ54" i="1"/>
  <c r="AJ55" i="1" s="1"/>
  <c r="AJ52" i="1"/>
  <c r="AJ51" i="1"/>
  <c r="AJ50" i="1"/>
  <c r="AJ49" i="1"/>
  <c r="AE55" i="1" l="1"/>
  <c r="B64" i="1"/>
  <c r="AH55" i="1"/>
  <c r="AK54" i="1"/>
  <c r="AK55" i="1" s="1"/>
  <c r="AK52" i="1"/>
  <c r="AK51" i="1"/>
  <c r="AK50" i="1"/>
  <c r="AK49" i="1"/>
  <c r="AL54" i="1"/>
  <c r="AL55" i="1" s="1"/>
  <c r="AL52" i="1"/>
  <c r="AL51" i="1"/>
  <c r="AL50" i="1"/>
  <c r="AL49" i="1"/>
  <c r="AM54" i="1" l="1"/>
  <c r="AM55" i="1" s="1"/>
  <c r="AM52" i="1"/>
  <c r="AM51" i="1"/>
  <c r="AM50" i="1"/>
  <c r="AM49" i="1"/>
  <c r="AO54" i="1"/>
  <c r="AO52" i="1"/>
  <c r="AO51" i="1"/>
  <c r="AO50" i="1"/>
  <c r="AO49" i="1"/>
  <c r="AP54" i="1"/>
  <c r="AP55" i="1" s="1"/>
  <c r="AP52" i="1"/>
  <c r="AP51" i="1"/>
  <c r="AP50" i="1"/>
  <c r="AP49" i="1"/>
  <c r="AQ54" i="1"/>
  <c r="AQ55" i="1" s="1"/>
  <c r="AQ52" i="1"/>
  <c r="AQ51" i="1"/>
  <c r="AQ50" i="1"/>
  <c r="AQ49" i="1"/>
  <c r="AR54" i="1"/>
  <c r="AR55" i="1" s="1"/>
  <c r="AR52" i="1"/>
  <c r="AR51" i="1"/>
  <c r="AR50" i="1"/>
  <c r="AR49" i="1"/>
  <c r="B72" i="1" l="1"/>
  <c r="AO55" i="1"/>
  <c r="AS54" i="1"/>
  <c r="AS55" i="1" s="1"/>
  <c r="AS52" i="1"/>
  <c r="AS51" i="1"/>
  <c r="AS50" i="1"/>
  <c r="AS49" i="1"/>
  <c r="AT54" i="1" l="1"/>
  <c r="AT55" i="1" s="1"/>
  <c r="AT52" i="1"/>
  <c r="AT51" i="1"/>
  <c r="AT50" i="1"/>
  <c r="AT49" i="1"/>
  <c r="AV54" i="1"/>
  <c r="AV50" i="1"/>
  <c r="AV55" i="1" l="1"/>
  <c r="B65" i="1"/>
  <c r="AW54" i="1"/>
  <c r="AW55" i="1" s="1"/>
  <c r="AW52" i="1"/>
  <c r="AW51" i="1"/>
  <c r="AW50" i="1"/>
  <c r="AX54" i="1" l="1"/>
  <c r="AX52" i="1"/>
  <c r="AX51" i="1"/>
  <c r="AX50" i="1"/>
  <c r="AY54" i="1"/>
  <c r="AY55" i="1" s="1"/>
  <c r="AY52" i="1"/>
  <c r="AY51" i="1"/>
  <c r="AY50" i="1"/>
  <c r="BA52" i="1"/>
  <c r="AZ54" i="1"/>
  <c r="AZ52" i="1"/>
  <c r="AZ51" i="1"/>
  <c r="AZ50" i="1"/>
  <c r="AZ55" i="1" l="1"/>
  <c r="AX55" i="1"/>
  <c r="BA54" i="1"/>
  <c r="BA55" i="1" s="1"/>
  <c r="BC50" i="1"/>
  <c r="BA51" i="1"/>
  <c r="BA50" i="1"/>
  <c r="BC54" i="1"/>
  <c r="BC52" i="1"/>
  <c r="BC49" i="1"/>
  <c r="BC55" i="1" l="1"/>
  <c r="B73" i="1"/>
  <c r="B74" i="1" s="1"/>
  <c r="BD54" i="1"/>
  <c r="BD55" i="1" s="1"/>
  <c r="BD52" i="1"/>
  <c r="BD51" i="1"/>
  <c r="BD50" i="1"/>
  <c r="BD49" i="1"/>
  <c r="D76" i="1" l="1"/>
  <c r="B76" i="1" s="1"/>
  <c r="BE54" i="1"/>
  <c r="BE52" i="1"/>
  <c r="BE51" i="1"/>
  <c r="BE50" i="1"/>
  <c r="BE49" i="1"/>
  <c r="BF58" i="1"/>
  <c r="BF54" i="1"/>
  <c r="BF55" i="1" s="1"/>
  <c r="BF52" i="1"/>
  <c r="BF51" i="1"/>
  <c r="BF50" i="1"/>
  <c r="BF49" i="1"/>
  <c r="BE55" i="1" l="1"/>
  <c r="D77" i="1"/>
  <c r="BH50" i="1"/>
  <c r="BH51" i="1"/>
  <c r="BH52" i="1"/>
  <c r="BH49" i="1"/>
  <c r="BG51" i="1"/>
  <c r="BG52" i="1"/>
  <c r="BG50" i="1"/>
  <c r="BG49" i="1"/>
  <c r="BH54" i="1"/>
  <c r="BH55" i="1" s="1"/>
  <c r="BG54" i="1"/>
  <c r="B66" i="1" s="1"/>
  <c r="B67" i="1" s="1"/>
  <c r="B77" i="1" l="1"/>
  <c r="BG55" i="1"/>
  <c r="D78" i="1"/>
  <c r="B78" i="1" s="1"/>
  <c r="D80" i="1" l="1"/>
  <c r="M2" i="2" l="1"/>
</calcChain>
</file>

<file path=xl/sharedStrings.xml><?xml version="1.0" encoding="utf-8"?>
<sst xmlns="http://schemas.openxmlformats.org/spreadsheetml/2006/main" count="391" uniqueCount="153">
  <si>
    <t>Item #</t>
  </si>
  <si>
    <t>IT Strategic Alignment</t>
  </si>
  <si>
    <t>Item Name</t>
  </si>
  <si>
    <t>IT expert on the board</t>
  </si>
  <si>
    <t>IT expert with experience on the board</t>
  </si>
  <si>
    <t>A CIO or an equivalent position in the firm</t>
  </si>
  <si>
    <t>IT committee</t>
  </si>
  <si>
    <t>IT risk is part of audit committee or risk committee</t>
  </si>
  <si>
    <t>IT is part of audit committee</t>
  </si>
  <si>
    <t>IT steering committee</t>
  </si>
  <si>
    <t>IT planning committee</t>
  </si>
  <si>
    <t>Technology committee</t>
  </si>
  <si>
    <t>IT committee at an executive level</t>
  </si>
  <si>
    <t>CIO or equivalent is on the board</t>
  </si>
  <si>
    <t>IT Value Delivery</t>
  </si>
  <si>
    <t>IT governance framework/standard: ITIL/COBIT/ISO etc.</t>
  </si>
  <si>
    <t>IT as an issue in the board meeting</t>
  </si>
  <si>
    <t>Suggestion/decision/advise by the board on IT</t>
  </si>
  <si>
    <t>Special report/section on IT/ IT projects in annual report</t>
  </si>
  <si>
    <t>IT mentioned as a strategic business issue</t>
  </si>
  <si>
    <t>IT projected as strength</t>
  </si>
  <si>
    <t>IT projected as opportunity</t>
  </si>
  <si>
    <t>Project updates or comments</t>
  </si>
  <si>
    <t>IT is explicitly mentioned for achieving specific business objectives</t>
  </si>
  <si>
    <t>Comments/Updates on IT performance</t>
  </si>
  <si>
    <t>IT training</t>
  </si>
  <si>
    <t>Green IT</t>
  </si>
  <si>
    <t>Direction and status about IT outsourcing and insourcing</t>
  </si>
  <si>
    <t>IT Risk Management</t>
  </si>
  <si>
    <t>IT is referred under the operational risk</t>
  </si>
  <si>
    <t>Special IT risk management program</t>
  </si>
  <si>
    <t>Use of IT for regulation and compliance</t>
  </si>
  <si>
    <t>IT/ Electronic Data Processing (EDP) audit</t>
  </si>
  <si>
    <t>Information and security policy/plan (IT security)</t>
  </si>
  <si>
    <t>Operations continuity plan</t>
  </si>
  <si>
    <t>IT Performance Measurement</t>
  </si>
  <si>
    <t>Explicit information on IT expenditure</t>
  </si>
  <si>
    <t>IT budget</t>
  </si>
  <si>
    <t>IT hardware cost</t>
  </si>
  <si>
    <t>IT software cost</t>
  </si>
  <si>
    <t>Explicit IT manpower cost is mentioned</t>
  </si>
  <si>
    <t>IT expenses are mentioned under administrative cost</t>
  </si>
  <si>
    <t>IT related assets are mentioned under intangible assets</t>
  </si>
  <si>
    <t>Direct cost on IT is mentioned in currency or percentage</t>
  </si>
  <si>
    <t>Philippines</t>
  </si>
  <si>
    <t>Globe Telecom</t>
  </si>
  <si>
    <t>Total</t>
  </si>
  <si>
    <t>PNB</t>
  </si>
  <si>
    <t>Far Eastern</t>
  </si>
  <si>
    <t xml:space="preserve">IT Risk Management </t>
  </si>
  <si>
    <t>Ratio</t>
  </si>
  <si>
    <t>Number of Employees</t>
  </si>
  <si>
    <t>EEI</t>
  </si>
  <si>
    <t>The role of IT in accounting and the reporting standards (IAS, IFRS)</t>
  </si>
  <si>
    <t>Century Peak</t>
  </si>
  <si>
    <t>?</t>
  </si>
  <si>
    <t>Thailand</t>
  </si>
  <si>
    <t>Agri Nurture</t>
  </si>
  <si>
    <t>Nam Seng Insu</t>
  </si>
  <si>
    <t>ThaiAirways</t>
  </si>
  <si>
    <t>EIC</t>
  </si>
  <si>
    <t>GlobalConnections</t>
  </si>
  <si>
    <t>OceanGlass</t>
  </si>
  <si>
    <t>Iron Works</t>
  </si>
  <si>
    <t>Kenya</t>
  </si>
  <si>
    <t>HF Group</t>
  </si>
  <si>
    <t>Scangroup</t>
  </si>
  <si>
    <t>Car&amp;General</t>
  </si>
  <si>
    <t>Deacons</t>
  </si>
  <si>
    <t>200-500</t>
  </si>
  <si>
    <t>BritishAmerican Tobacco</t>
  </si>
  <si>
    <t>Nigeria</t>
  </si>
  <si>
    <t>AiicoInsurance</t>
  </si>
  <si>
    <t>UnionBank</t>
  </si>
  <si>
    <t>NeimethInternationalPharmaceuticals</t>
  </si>
  <si>
    <t>Oando</t>
  </si>
  <si>
    <t>FirstAluminium</t>
  </si>
  <si>
    <t>PrescoPLC</t>
  </si>
  <si>
    <t>Netherlands</t>
  </si>
  <si>
    <t>INGGroup</t>
  </si>
  <si>
    <t>Aegon</t>
  </si>
  <si>
    <t>Ahold</t>
  </si>
  <si>
    <t>Galapagos</t>
  </si>
  <si>
    <t>Boskalis</t>
  </si>
  <si>
    <t>Heineken</t>
  </si>
  <si>
    <t>Sweden</t>
  </si>
  <si>
    <t>Handelsbanken</t>
  </si>
  <si>
    <t>Nordea Bank</t>
  </si>
  <si>
    <t>Camarus</t>
  </si>
  <si>
    <t>Pandox</t>
  </si>
  <si>
    <t>AAK AB</t>
  </si>
  <si>
    <t>Skanska</t>
  </si>
  <si>
    <t>Colombia</t>
  </si>
  <si>
    <t>Bolsa de Valores</t>
  </si>
  <si>
    <t>GrupoSura</t>
  </si>
  <si>
    <t>Corferias</t>
  </si>
  <si>
    <t>GrupoExito</t>
  </si>
  <si>
    <t>Odinsa</t>
  </si>
  <si>
    <t>GrupoArgos</t>
  </si>
  <si>
    <t>Switzerland</t>
  </si>
  <si>
    <t>SwissLife</t>
  </si>
  <si>
    <t>CreditSuisse</t>
  </si>
  <si>
    <t>Basilea</t>
  </si>
  <si>
    <t>PSP</t>
  </si>
  <si>
    <t>BellFood</t>
  </si>
  <si>
    <t>MetallZug</t>
  </si>
  <si>
    <t>Item Total</t>
  </si>
  <si>
    <t>Item Ratio</t>
  </si>
  <si>
    <t>Total ITGDI</t>
  </si>
  <si>
    <t>Total for Low Countries</t>
  </si>
  <si>
    <t>Low Country ITGDI</t>
  </si>
  <si>
    <t>High Country ITGDI</t>
  </si>
  <si>
    <t>Total for High Countries</t>
  </si>
  <si>
    <t>Automate</t>
  </si>
  <si>
    <t>Informate</t>
  </si>
  <si>
    <t>Transform</t>
  </si>
  <si>
    <t>TotalITGDI</t>
  </si>
  <si>
    <t>RatioITGDI</t>
  </si>
  <si>
    <t>Size</t>
  </si>
  <si>
    <t>BEoDI</t>
  </si>
  <si>
    <t>Continent</t>
  </si>
  <si>
    <t>Europe</t>
  </si>
  <si>
    <t>Name</t>
  </si>
  <si>
    <t>AgriNurture</t>
  </si>
  <si>
    <t>CenturyPeak</t>
  </si>
  <si>
    <t>FarEastern</t>
  </si>
  <si>
    <t>GlobeTelecom</t>
  </si>
  <si>
    <t>Asia</t>
  </si>
  <si>
    <t>Afrika</t>
  </si>
  <si>
    <t>BritishAmerican</t>
  </si>
  <si>
    <t>ScanGroup</t>
  </si>
  <si>
    <t>HFGroup</t>
  </si>
  <si>
    <t>NIP</t>
  </si>
  <si>
    <t>AAKAB</t>
  </si>
  <si>
    <t>NordeaBank</t>
  </si>
  <si>
    <t>Handelsbank</t>
  </si>
  <si>
    <t>SouthAmerica</t>
  </si>
  <si>
    <t>BolsaDeValores</t>
  </si>
  <si>
    <t>IronWorks</t>
  </si>
  <si>
    <t>GlobalConnect</t>
  </si>
  <si>
    <t>NamSengInsur</t>
  </si>
  <si>
    <t>Avg2015ExchangeRate</t>
  </si>
  <si>
    <t>Sales</t>
  </si>
  <si>
    <t>Net Profit Margin</t>
  </si>
  <si>
    <t>Net_Profit_Margin</t>
  </si>
  <si>
    <t>ITSA</t>
  </si>
  <si>
    <t>ITVD</t>
  </si>
  <si>
    <t>ITRM</t>
  </si>
  <si>
    <t>ITPM</t>
  </si>
  <si>
    <t>ID</t>
  </si>
  <si>
    <t>LowGroup</t>
  </si>
  <si>
    <t>HighGroup</t>
  </si>
  <si>
    <t>lnITGDI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</si>
</sst>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2" borderId="0" xfId="0" applyFill="1"/>
    <xf numFmtId="0" fontId="1" fillId="3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0" borderId="0" xfId="0" applyAlignment="1">
      <alignment horizontal="right"/>
    </xf>
    <xf numFmtId="0" fontId="3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0"/>
  <sheetViews>
    <sheetView topLeftCell="A61" workbookViewId="0">
      <pane xSplit="1" topLeftCell="B1" activePane="topRight" state="frozen"/>
      <selection pane="topRight" activeCell="B73" sqref="B73"/>
    </sheetView>
  </sheetViews>
  <sheetFormatPr baseColWidth="10" defaultRowHeight="15" x14ac:dyDescent="0.25"/>
  <cols>
    <col min="1" max="1" width="27.140625" customWidth="1"/>
    <col min="2" max="2" width="59.42578125" customWidth="1"/>
    <col min="4" max="4" width="14.140625" customWidth="1"/>
    <col min="5" max="5" width="6.7109375" customWidth="1"/>
  </cols>
  <sheetData>
    <row r="1" spans="1:60" x14ac:dyDescent="0.25">
      <c r="A1" s="1" t="s">
        <v>0</v>
      </c>
      <c r="B1" s="1" t="s">
        <v>2</v>
      </c>
      <c r="C1" s="1" t="s">
        <v>106</v>
      </c>
      <c r="D1" s="1" t="s">
        <v>107</v>
      </c>
      <c r="E1" s="5" t="s">
        <v>99</v>
      </c>
      <c r="F1" s="1" t="s">
        <v>105</v>
      </c>
      <c r="G1" s="1" t="s">
        <v>104</v>
      </c>
      <c r="H1" s="1" t="s">
        <v>103</v>
      </c>
      <c r="I1" s="1" t="s">
        <v>102</v>
      </c>
      <c r="J1" s="1" t="s">
        <v>101</v>
      </c>
      <c r="K1" s="1" t="s">
        <v>100</v>
      </c>
      <c r="L1" s="3" t="s">
        <v>92</v>
      </c>
      <c r="M1" s="1" t="s">
        <v>98</v>
      </c>
      <c r="N1" s="1" t="s">
        <v>97</v>
      </c>
      <c r="O1" s="1" t="s">
        <v>96</v>
      </c>
      <c r="P1" s="1" t="s">
        <v>95</v>
      </c>
      <c r="Q1" s="1" t="s">
        <v>94</v>
      </c>
      <c r="R1" s="1" t="s">
        <v>93</v>
      </c>
      <c r="S1" s="3" t="s">
        <v>85</v>
      </c>
      <c r="T1" s="1" t="s">
        <v>91</v>
      </c>
      <c r="U1" s="1" t="s">
        <v>90</v>
      </c>
      <c r="V1" s="1" t="s">
        <v>89</v>
      </c>
      <c r="W1" s="1" t="s">
        <v>88</v>
      </c>
      <c r="X1" s="1" t="s">
        <v>87</v>
      </c>
      <c r="Y1" s="1" t="s">
        <v>86</v>
      </c>
      <c r="Z1" s="5" t="s">
        <v>78</v>
      </c>
      <c r="AA1" s="1" t="s">
        <v>84</v>
      </c>
      <c r="AB1" s="1" t="s">
        <v>83</v>
      </c>
      <c r="AC1" s="1" t="s">
        <v>82</v>
      </c>
      <c r="AD1" s="1" t="s">
        <v>81</v>
      </c>
      <c r="AE1" s="1" t="s">
        <v>80</v>
      </c>
      <c r="AF1" s="1" t="s">
        <v>79</v>
      </c>
      <c r="AG1" s="3" t="s">
        <v>71</v>
      </c>
      <c r="AH1" s="1" t="s">
        <v>77</v>
      </c>
      <c r="AI1" s="1" t="s">
        <v>76</v>
      </c>
      <c r="AJ1" s="1" t="s">
        <v>75</v>
      </c>
      <c r="AK1" s="1" t="s">
        <v>74</v>
      </c>
      <c r="AL1" s="1" t="s">
        <v>73</v>
      </c>
      <c r="AM1" s="1" t="s">
        <v>72</v>
      </c>
      <c r="AN1" s="5" t="s">
        <v>64</v>
      </c>
      <c r="AO1" s="1" t="s">
        <v>70</v>
      </c>
      <c r="AP1" s="1" t="s">
        <v>46</v>
      </c>
      <c r="AQ1" s="1" t="s">
        <v>68</v>
      </c>
      <c r="AR1" s="1" t="s">
        <v>67</v>
      </c>
      <c r="AS1" s="1" t="s">
        <v>66</v>
      </c>
      <c r="AT1" s="1" t="s">
        <v>65</v>
      </c>
      <c r="AU1" s="3" t="s">
        <v>56</v>
      </c>
      <c r="AV1" s="1" t="s">
        <v>63</v>
      </c>
      <c r="AW1" s="1" t="s">
        <v>62</v>
      </c>
      <c r="AX1" s="1" t="s">
        <v>61</v>
      </c>
      <c r="AY1" s="1" t="s">
        <v>60</v>
      </c>
      <c r="AZ1" s="1" t="s">
        <v>59</v>
      </c>
      <c r="BA1" s="1" t="s">
        <v>58</v>
      </c>
      <c r="BB1" s="4" t="s">
        <v>44</v>
      </c>
      <c r="BC1" s="1" t="s">
        <v>57</v>
      </c>
      <c r="BD1" s="1" t="s">
        <v>54</v>
      </c>
      <c r="BE1" s="1" t="s">
        <v>52</v>
      </c>
      <c r="BF1" s="1" t="s">
        <v>48</v>
      </c>
      <c r="BG1" s="1" t="s">
        <v>45</v>
      </c>
      <c r="BH1" s="1" t="s">
        <v>47</v>
      </c>
    </row>
    <row r="2" spans="1:60" x14ac:dyDescent="0.25">
      <c r="A2" s="1" t="s">
        <v>1</v>
      </c>
    </row>
    <row r="3" spans="1:60" x14ac:dyDescent="0.25">
      <c r="A3">
        <v>1</v>
      </c>
      <c r="B3" t="s">
        <v>3</v>
      </c>
      <c r="C3">
        <f>SUM(F3:BH3)</f>
        <v>16</v>
      </c>
      <c r="D3">
        <f>C3/48</f>
        <v>0.33333333333333331</v>
      </c>
      <c r="F3">
        <v>1</v>
      </c>
      <c r="G3">
        <v>1</v>
      </c>
      <c r="H3">
        <v>0</v>
      </c>
      <c r="I3">
        <v>1</v>
      </c>
      <c r="J3">
        <v>1</v>
      </c>
      <c r="K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T3">
        <v>0</v>
      </c>
      <c r="U3">
        <v>0</v>
      </c>
      <c r="V3">
        <v>0</v>
      </c>
      <c r="W3">
        <v>0</v>
      </c>
      <c r="X3">
        <v>1</v>
      </c>
      <c r="Y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1</v>
      </c>
      <c r="AH3">
        <v>1</v>
      </c>
      <c r="AI3">
        <v>0</v>
      </c>
      <c r="AJ3">
        <v>0</v>
      </c>
      <c r="AK3">
        <v>1</v>
      </c>
      <c r="AL3">
        <v>0</v>
      </c>
      <c r="AM3">
        <v>1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V3">
        <v>1</v>
      </c>
      <c r="AW3">
        <v>0</v>
      </c>
      <c r="AX3">
        <v>1</v>
      </c>
      <c r="AY3">
        <v>0</v>
      </c>
      <c r="AZ3">
        <v>1</v>
      </c>
      <c r="BA3">
        <v>1</v>
      </c>
      <c r="BC3">
        <v>1</v>
      </c>
      <c r="BD3">
        <v>0</v>
      </c>
      <c r="BE3">
        <v>0</v>
      </c>
      <c r="BF3">
        <v>0</v>
      </c>
      <c r="BG3">
        <v>1</v>
      </c>
      <c r="BH3">
        <v>1</v>
      </c>
    </row>
    <row r="4" spans="1:60" x14ac:dyDescent="0.25">
      <c r="A4">
        <v>2</v>
      </c>
      <c r="B4" t="s">
        <v>4</v>
      </c>
      <c r="C4">
        <f>SUM(F4:BH4)</f>
        <v>16</v>
      </c>
      <c r="D4">
        <f>C4/48</f>
        <v>0.33333333333333331</v>
      </c>
      <c r="F4">
        <v>1</v>
      </c>
      <c r="G4">
        <v>1</v>
      </c>
      <c r="H4">
        <v>0</v>
      </c>
      <c r="I4">
        <v>1</v>
      </c>
      <c r="J4">
        <v>1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1</v>
      </c>
      <c r="AH4">
        <v>1</v>
      </c>
      <c r="AI4">
        <v>0</v>
      </c>
      <c r="AJ4">
        <v>0</v>
      </c>
      <c r="AK4">
        <v>1</v>
      </c>
      <c r="AL4">
        <v>0</v>
      </c>
      <c r="AM4">
        <v>1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V4">
        <v>1</v>
      </c>
      <c r="AW4">
        <v>0</v>
      </c>
      <c r="AX4">
        <v>1</v>
      </c>
      <c r="AY4">
        <v>0</v>
      </c>
      <c r="AZ4">
        <v>1</v>
      </c>
      <c r="BA4">
        <v>1</v>
      </c>
      <c r="BC4">
        <v>1</v>
      </c>
      <c r="BD4">
        <v>0</v>
      </c>
      <c r="BE4">
        <v>0</v>
      </c>
      <c r="BF4">
        <v>0</v>
      </c>
      <c r="BG4">
        <v>1</v>
      </c>
      <c r="BH4">
        <v>1</v>
      </c>
    </row>
    <row r="5" spans="1:60" x14ac:dyDescent="0.25">
      <c r="A5">
        <v>3</v>
      </c>
      <c r="B5" t="s">
        <v>5</v>
      </c>
      <c r="C5">
        <f t="shared" ref="C5:C47" si="0">SUM(F5:BH5)</f>
        <v>17</v>
      </c>
      <c r="D5">
        <f>C5/48</f>
        <v>0.35416666666666669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T5">
        <v>0</v>
      </c>
      <c r="U5">
        <v>1</v>
      </c>
      <c r="V5">
        <v>1</v>
      </c>
      <c r="W5">
        <v>1</v>
      </c>
      <c r="X5">
        <v>0</v>
      </c>
      <c r="Y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  <c r="AH5">
        <v>0</v>
      </c>
      <c r="AI5">
        <v>0</v>
      </c>
      <c r="AJ5">
        <v>1</v>
      </c>
      <c r="AK5">
        <v>0</v>
      </c>
      <c r="AL5">
        <v>1</v>
      </c>
      <c r="AM5">
        <v>1</v>
      </c>
      <c r="AO5">
        <v>0</v>
      </c>
      <c r="AP5">
        <v>0</v>
      </c>
      <c r="AQ5">
        <v>0</v>
      </c>
      <c r="AR5">
        <v>0</v>
      </c>
      <c r="AS5">
        <v>1</v>
      </c>
      <c r="AT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C5">
        <v>1</v>
      </c>
      <c r="BD5">
        <v>0</v>
      </c>
      <c r="BE5">
        <v>1</v>
      </c>
      <c r="BF5">
        <v>0</v>
      </c>
      <c r="BG5">
        <v>1</v>
      </c>
      <c r="BH5">
        <v>0</v>
      </c>
    </row>
    <row r="6" spans="1:60" x14ac:dyDescent="0.25">
      <c r="A6">
        <v>4</v>
      </c>
      <c r="B6" t="s">
        <v>6</v>
      </c>
      <c r="C6">
        <f t="shared" si="0"/>
        <v>3</v>
      </c>
      <c r="D6">
        <f t="shared" ref="D6:D47" si="1">C6/48</f>
        <v>6.25E-2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O6">
        <v>0</v>
      </c>
      <c r="AP6">
        <v>0</v>
      </c>
      <c r="AQ6">
        <v>1</v>
      </c>
      <c r="AR6">
        <v>0</v>
      </c>
      <c r="AS6">
        <v>1</v>
      </c>
      <c r="AT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</row>
    <row r="7" spans="1:60" x14ac:dyDescent="0.25">
      <c r="A7">
        <v>5</v>
      </c>
      <c r="B7" t="s">
        <v>7</v>
      </c>
      <c r="C7">
        <f t="shared" si="0"/>
        <v>8</v>
      </c>
      <c r="D7">
        <f t="shared" si="1"/>
        <v>0.16666666666666666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AA7">
        <v>0</v>
      </c>
      <c r="AB7">
        <v>0</v>
      </c>
      <c r="AC7">
        <v>0</v>
      </c>
      <c r="AD7">
        <v>0</v>
      </c>
      <c r="AE7">
        <v>1</v>
      </c>
      <c r="AF7">
        <v>1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1</v>
      </c>
      <c r="BC7">
        <v>0</v>
      </c>
      <c r="BD7">
        <v>0</v>
      </c>
      <c r="BE7">
        <v>1</v>
      </c>
      <c r="BF7">
        <v>0</v>
      </c>
      <c r="BG7">
        <v>1</v>
      </c>
      <c r="BH7">
        <v>0</v>
      </c>
    </row>
    <row r="8" spans="1:60" x14ac:dyDescent="0.25">
      <c r="A8">
        <v>6</v>
      </c>
      <c r="B8" t="s">
        <v>8</v>
      </c>
      <c r="C8">
        <f t="shared" si="0"/>
        <v>7</v>
      </c>
      <c r="D8">
        <f t="shared" si="1"/>
        <v>0.14583333333333334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AA8">
        <v>1</v>
      </c>
      <c r="AB8">
        <v>1</v>
      </c>
      <c r="AC8">
        <v>0</v>
      </c>
      <c r="AD8">
        <v>0</v>
      </c>
      <c r="AE8">
        <v>0</v>
      </c>
      <c r="AF8">
        <v>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C8">
        <v>0</v>
      </c>
      <c r="BD8">
        <v>0</v>
      </c>
      <c r="BE8">
        <v>1</v>
      </c>
      <c r="BF8">
        <v>1</v>
      </c>
      <c r="BG8">
        <v>0</v>
      </c>
      <c r="BH8">
        <v>0</v>
      </c>
    </row>
    <row r="9" spans="1:60" x14ac:dyDescent="0.25">
      <c r="A9">
        <v>7</v>
      </c>
      <c r="B9" t="s">
        <v>9</v>
      </c>
      <c r="C9">
        <f t="shared" si="0"/>
        <v>3</v>
      </c>
      <c r="D9">
        <f t="shared" si="1"/>
        <v>6.25E-2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H9">
        <v>0</v>
      </c>
      <c r="AI9">
        <v>0</v>
      </c>
      <c r="AJ9">
        <v>0</v>
      </c>
      <c r="AK9">
        <v>0</v>
      </c>
      <c r="AL9">
        <v>1</v>
      </c>
      <c r="AM9">
        <v>0</v>
      </c>
      <c r="AO9">
        <v>0</v>
      </c>
      <c r="AP9">
        <v>0</v>
      </c>
      <c r="AQ9">
        <v>0</v>
      </c>
      <c r="AR9">
        <v>0</v>
      </c>
      <c r="AS9">
        <v>1</v>
      </c>
      <c r="AT9">
        <v>1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</row>
    <row r="10" spans="1:60" x14ac:dyDescent="0.25">
      <c r="A10">
        <v>8</v>
      </c>
      <c r="B10" t="s">
        <v>10</v>
      </c>
      <c r="C10">
        <f t="shared" si="0"/>
        <v>0</v>
      </c>
      <c r="D10">
        <f t="shared" si="1"/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</row>
    <row r="11" spans="1:60" x14ac:dyDescent="0.25">
      <c r="A11">
        <v>9</v>
      </c>
      <c r="B11" t="s">
        <v>11</v>
      </c>
      <c r="C11">
        <f t="shared" si="0"/>
        <v>3</v>
      </c>
      <c r="D11">
        <f t="shared" si="1"/>
        <v>6.25E-2</v>
      </c>
      <c r="F11">
        <v>0</v>
      </c>
      <c r="G11">
        <v>0</v>
      </c>
      <c r="H11">
        <v>0</v>
      </c>
      <c r="I11">
        <v>0</v>
      </c>
      <c r="J11">
        <v>1</v>
      </c>
      <c r="K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</row>
    <row r="12" spans="1:60" x14ac:dyDescent="0.25">
      <c r="A12">
        <v>10</v>
      </c>
      <c r="B12" t="s">
        <v>12</v>
      </c>
      <c r="C12">
        <f t="shared" si="0"/>
        <v>5</v>
      </c>
      <c r="D12">
        <f t="shared" si="1"/>
        <v>0.10416666666666667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H12">
        <v>0</v>
      </c>
      <c r="AI12">
        <v>0</v>
      </c>
      <c r="AJ12">
        <v>0</v>
      </c>
      <c r="AK12">
        <v>0</v>
      </c>
      <c r="AL12">
        <v>1</v>
      </c>
      <c r="AM12">
        <v>0</v>
      </c>
      <c r="AO12">
        <v>0</v>
      </c>
      <c r="AP12">
        <v>0</v>
      </c>
      <c r="AQ12">
        <v>0</v>
      </c>
      <c r="AR12">
        <v>0</v>
      </c>
      <c r="AS12">
        <v>1</v>
      </c>
      <c r="AT12">
        <v>1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</row>
    <row r="13" spans="1:60" x14ac:dyDescent="0.25">
      <c r="A13">
        <v>11</v>
      </c>
      <c r="B13" t="s">
        <v>13</v>
      </c>
      <c r="C13">
        <f t="shared" si="0"/>
        <v>2</v>
      </c>
      <c r="D13">
        <f t="shared" si="1"/>
        <v>4.1666666666666664E-2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C13">
        <v>1</v>
      </c>
      <c r="BD13">
        <v>0</v>
      </c>
      <c r="BE13">
        <v>0</v>
      </c>
      <c r="BF13">
        <v>0</v>
      </c>
      <c r="BG13">
        <v>0</v>
      </c>
      <c r="BH13">
        <v>0</v>
      </c>
    </row>
    <row r="15" spans="1:60" x14ac:dyDescent="0.25">
      <c r="A15" s="1" t="s">
        <v>14</v>
      </c>
    </row>
    <row r="16" spans="1:60" x14ac:dyDescent="0.25">
      <c r="A16">
        <v>1</v>
      </c>
      <c r="B16" t="s">
        <v>15</v>
      </c>
      <c r="C16">
        <f t="shared" si="0"/>
        <v>17</v>
      </c>
      <c r="D16">
        <f t="shared" si="1"/>
        <v>0.35416666666666669</v>
      </c>
      <c r="F16">
        <v>0</v>
      </c>
      <c r="G16">
        <v>1</v>
      </c>
      <c r="H16">
        <v>0</v>
      </c>
      <c r="I16">
        <v>0</v>
      </c>
      <c r="J16">
        <v>1</v>
      </c>
      <c r="K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T16">
        <v>0</v>
      </c>
      <c r="U16">
        <v>0</v>
      </c>
      <c r="V16">
        <v>1</v>
      </c>
      <c r="W16">
        <v>1</v>
      </c>
      <c r="X16">
        <v>1</v>
      </c>
      <c r="Y16">
        <v>1</v>
      </c>
      <c r="AA16">
        <v>0</v>
      </c>
      <c r="AB16">
        <v>0</v>
      </c>
      <c r="AC16">
        <v>0</v>
      </c>
      <c r="AD16">
        <v>1</v>
      </c>
      <c r="AE16">
        <v>1</v>
      </c>
      <c r="AF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V16">
        <v>1</v>
      </c>
      <c r="AW16">
        <v>0</v>
      </c>
      <c r="AX16">
        <v>1</v>
      </c>
      <c r="AY16">
        <v>0</v>
      </c>
      <c r="AZ16">
        <v>1</v>
      </c>
      <c r="BA16">
        <v>0</v>
      </c>
      <c r="BC16">
        <v>0</v>
      </c>
      <c r="BD16">
        <v>0</v>
      </c>
      <c r="BE16">
        <v>0</v>
      </c>
      <c r="BF16">
        <v>0</v>
      </c>
      <c r="BG16" s="2">
        <v>0</v>
      </c>
      <c r="BH16">
        <v>0</v>
      </c>
    </row>
    <row r="17" spans="1:60" x14ac:dyDescent="0.25">
      <c r="A17" s="2">
        <v>2</v>
      </c>
      <c r="B17" s="2" t="s">
        <v>16</v>
      </c>
      <c r="C17">
        <f t="shared" si="0"/>
        <v>7</v>
      </c>
      <c r="D17">
        <f t="shared" si="1"/>
        <v>0.14583333333333334</v>
      </c>
      <c r="F17">
        <v>0</v>
      </c>
      <c r="G17">
        <v>1</v>
      </c>
      <c r="H17">
        <v>0</v>
      </c>
      <c r="I17">
        <v>0</v>
      </c>
      <c r="J17">
        <v>1</v>
      </c>
      <c r="K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AA17">
        <v>0</v>
      </c>
      <c r="AB17">
        <v>0</v>
      </c>
      <c r="AC17">
        <v>0</v>
      </c>
      <c r="AD17">
        <v>1</v>
      </c>
      <c r="AE17">
        <v>1</v>
      </c>
      <c r="AF17">
        <v>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 s="2"/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1</v>
      </c>
    </row>
    <row r="18" spans="1:60" x14ac:dyDescent="0.25">
      <c r="A18">
        <v>3</v>
      </c>
      <c r="B18" t="s">
        <v>17</v>
      </c>
      <c r="C18">
        <f t="shared" si="0"/>
        <v>3</v>
      </c>
      <c r="D18">
        <f t="shared" si="1"/>
        <v>6.25E-2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1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</row>
    <row r="19" spans="1:60" x14ac:dyDescent="0.25">
      <c r="A19">
        <v>4</v>
      </c>
      <c r="B19" t="s">
        <v>18</v>
      </c>
      <c r="C19">
        <f t="shared" si="0"/>
        <v>5</v>
      </c>
      <c r="D19">
        <f t="shared" si="1"/>
        <v>0.10416666666666667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O19">
        <v>1</v>
      </c>
      <c r="AP19">
        <v>0</v>
      </c>
      <c r="AQ19">
        <v>0</v>
      </c>
      <c r="AR19">
        <v>0</v>
      </c>
      <c r="AS19">
        <v>0</v>
      </c>
      <c r="AT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C19">
        <v>0</v>
      </c>
      <c r="BD19">
        <v>0</v>
      </c>
      <c r="BE19">
        <v>1</v>
      </c>
      <c r="BF19">
        <v>0</v>
      </c>
      <c r="BG19">
        <v>1</v>
      </c>
      <c r="BH19">
        <v>1</v>
      </c>
    </row>
    <row r="20" spans="1:60" x14ac:dyDescent="0.25">
      <c r="A20">
        <v>5</v>
      </c>
      <c r="B20" t="s">
        <v>19</v>
      </c>
      <c r="C20">
        <f t="shared" si="0"/>
        <v>15</v>
      </c>
      <c r="D20">
        <f t="shared" si="1"/>
        <v>0.3125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1</v>
      </c>
      <c r="T20">
        <v>0</v>
      </c>
      <c r="U20">
        <v>0</v>
      </c>
      <c r="V20">
        <v>0</v>
      </c>
      <c r="W20">
        <v>0</v>
      </c>
      <c r="X20">
        <v>1</v>
      </c>
      <c r="Y20">
        <v>1</v>
      </c>
      <c r="AA20">
        <v>1</v>
      </c>
      <c r="AB20">
        <v>0</v>
      </c>
      <c r="AC20">
        <v>1</v>
      </c>
      <c r="AD20">
        <v>0</v>
      </c>
      <c r="AE20">
        <v>1</v>
      </c>
      <c r="AF20">
        <v>1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V20">
        <v>0</v>
      </c>
      <c r="AW20">
        <v>1</v>
      </c>
      <c r="AX20">
        <v>0</v>
      </c>
      <c r="AY20">
        <v>0</v>
      </c>
      <c r="AZ20">
        <v>1</v>
      </c>
      <c r="BA20">
        <v>1</v>
      </c>
      <c r="BC20">
        <v>0</v>
      </c>
      <c r="BD20">
        <v>0</v>
      </c>
      <c r="BE20">
        <v>0</v>
      </c>
      <c r="BF20">
        <v>0</v>
      </c>
      <c r="BG20">
        <v>1</v>
      </c>
      <c r="BH20">
        <v>1</v>
      </c>
    </row>
    <row r="21" spans="1:60" x14ac:dyDescent="0.25">
      <c r="A21">
        <v>6</v>
      </c>
      <c r="B21" t="s">
        <v>20</v>
      </c>
      <c r="C21">
        <f t="shared" si="0"/>
        <v>5</v>
      </c>
      <c r="D21">
        <f t="shared" si="1"/>
        <v>0.10416666666666667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H21">
        <v>0</v>
      </c>
      <c r="AI21">
        <v>0</v>
      </c>
      <c r="AJ21">
        <v>0</v>
      </c>
      <c r="AK21">
        <v>0</v>
      </c>
      <c r="AL21">
        <v>1</v>
      </c>
      <c r="AM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V21">
        <v>0</v>
      </c>
      <c r="AW21">
        <v>0</v>
      </c>
      <c r="AX21">
        <v>0</v>
      </c>
      <c r="AY21">
        <v>0</v>
      </c>
      <c r="AZ21">
        <v>1</v>
      </c>
      <c r="BA21">
        <v>0</v>
      </c>
      <c r="BC21">
        <v>0</v>
      </c>
      <c r="BD21">
        <v>0</v>
      </c>
      <c r="BE21">
        <v>0</v>
      </c>
      <c r="BF21">
        <v>0</v>
      </c>
      <c r="BG21">
        <v>1</v>
      </c>
      <c r="BH21">
        <v>0</v>
      </c>
    </row>
    <row r="22" spans="1:60" x14ac:dyDescent="0.25">
      <c r="A22">
        <v>7</v>
      </c>
      <c r="B22" t="s">
        <v>21</v>
      </c>
      <c r="C22">
        <f t="shared" si="0"/>
        <v>16</v>
      </c>
      <c r="D22">
        <f t="shared" si="1"/>
        <v>0.33333333333333331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T22">
        <v>0</v>
      </c>
      <c r="U22">
        <v>0</v>
      </c>
      <c r="V22">
        <v>0</v>
      </c>
      <c r="W22">
        <v>0</v>
      </c>
      <c r="X22">
        <v>1</v>
      </c>
      <c r="Y22">
        <v>1</v>
      </c>
      <c r="AA22">
        <v>0</v>
      </c>
      <c r="AB22">
        <v>0</v>
      </c>
      <c r="AC22">
        <v>0</v>
      </c>
      <c r="AD22">
        <v>1</v>
      </c>
      <c r="AE22">
        <v>0</v>
      </c>
      <c r="AF22">
        <v>1</v>
      </c>
      <c r="AH22">
        <v>0</v>
      </c>
      <c r="AI22">
        <v>0</v>
      </c>
      <c r="AJ22">
        <v>1</v>
      </c>
      <c r="AK22">
        <v>0</v>
      </c>
      <c r="AL22">
        <v>0</v>
      </c>
      <c r="AM22">
        <v>0</v>
      </c>
      <c r="AO22">
        <v>1</v>
      </c>
      <c r="AP22">
        <v>0</v>
      </c>
      <c r="AQ22">
        <v>0</v>
      </c>
      <c r="AR22">
        <v>1</v>
      </c>
      <c r="AS22">
        <v>0</v>
      </c>
      <c r="AT22">
        <v>0</v>
      </c>
      <c r="AV22">
        <v>0</v>
      </c>
      <c r="AW22">
        <v>0</v>
      </c>
      <c r="AX22">
        <v>0</v>
      </c>
      <c r="AY22">
        <v>0</v>
      </c>
      <c r="AZ22">
        <v>1</v>
      </c>
      <c r="BA22">
        <v>0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1</v>
      </c>
    </row>
    <row r="23" spans="1:60" x14ac:dyDescent="0.25">
      <c r="A23">
        <v>8</v>
      </c>
      <c r="B23" t="s">
        <v>22</v>
      </c>
      <c r="C23">
        <f t="shared" si="0"/>
        <v>24</v>
      </c>
      <c r="D23">
        <f t="shared" si="1"/>
        <v>0.5</v>
      </c>
      <c r="F23">
        <v>1</v>
      </c>
      <c r="G23">
        <v>0</v>
      </c>
      <c r="H23">
        <v>0</v>
      </c>
      <c r="I23">
        <v>0</v>
      </c>
      <c r="J23">
        <v>1</v>
      </c>
      <c r="K23">
        <v>0</v>
      </c>
      <c r="M23">
        <v>0</v>
      </c>
      <c r="N23">
        <v>1</v>
      </c>
      <c r="O23">
        <v>1</v>
      </c>
      <c r="P23">
        <v>1</v>
      </c>
      <c r="Q23">
        <v>1</v>
      </c>
      <c r="R23">
        <v>1</v>
      </c>
      <c r="T23">
        <v>1</v>
      </c>
      <c r="U23">
        <v>0</v>
      </c>
      <c r="V23">
        <v>0</v>
      </c>
      <c r="W23">
        <v>0</v>
      </c>
      <c r="X23">
        <v>1</v>
      </c>
      <c r="Y23">
        <v>1</v>
      </c>
      <c r="AA23">
        <v>0</v>
      </c>
      <c r="AB23">
        <v>1</v>
      </c>
      <c r="AC23">
        <v>0</v>
      </c>
      <c r="AD23">
        <v>1</v>
      </c>
      <c r="AE23">
        <v>0</v>
      </c>
      <c r="AF23">
        <v>1</v>
      </c>
      <c r="AH23">
        <v>0</v>
      </c>
      <c r="AI23">
        <v>0</v>
      </c>
      <c r="AJ23">
        <v>1</v>
      </c>
      <c r="AK23">
        <v>0</v>
      </c>
      <c r="AL23">
        <v>1</v>
      </c>
      <c r="AM23">
        <v>1</v>
      </c>
      <c r="AO23">
        <v>1</v>
      </c>
      <c r="AP23">
        <v>0</v>
      </c>
      <c r="AQ23">
        <v>0</v>
      </c>
      <c r="AR23">
        <v>0</v>
      </c>
      <c r="AS23">
        <v>0</v>
      </c>
      <c r="AT23">
        <v>0</v>
      </c>
      <c r="AV23">
        <v>0</v>
      </c>
      <c r="AW23">
        <v>0</v>
      </c>
      <c r="AX23">
        <v>0</v>
      </c>
      <c r="AY23">
        <v>1</v>
      </c>
      <c r="AZ23">
        <v>1</v>
      </c>
      <c r="BA23">
        <v>1</v>
      </c>
      <c r="BC23">
        <v>0</v>
      </c>
      <c r="BD23">
        <v>0</v>
      </c>
      <c r="BE23">
        <v>1</v>
      </c>
      <c r="BF23">
        <v>1</v>
      </c>
      <c r="BG23">
        <v>1</v>
      </c>
      <c r="BH23">
        <v>1</v>
      </c>
    </row>
    <row r="24" spans="1:60" x14ac:dyDescent="0.25">
      <c r="A24">
        <v>9</v>
      </c>
      <c r="B24" t="s">
        <v>23</v>
      </c>
      <c r="C24">
        <f t="shared" si="0"/>
        <v>15</v>
      </c>
      <c r="D24">
        <f t="shared" si="1"/>
        <v>0.3125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M24">
        <v>0</v>
      </c>
      <c r="N24">
        <v>0</v>
      </c>
      <c r="O24">
        <v>0</v>
      </c>
      <c r="P24">
        <v>1</v>
      </c>
      <c r="Q24">
        <v>1</v>
      </c>
      <c r="R24">
        <v>0</v>
      </c>
      <c r="T24">
        <v>0</v>
      </c>
      <c r="U24">
        <v>0</v>
      </c>
      <c r="V24">
        <v>0</v>
      </c>
      <c r="W24">
        <v>0</v>
      </c>
      <c r="X24">
        <v>1</v>
      </c>
      <c r="Y24">
        <v>1</v>
      </c>
      <c r="AA24">
        <v>0</v>
      </c>
      <c r="AB24">
        <v>0</v>
      </c>
      <c r="AC24">
        <v>1</v>
      </c>
      <c r="AD24">
        <v>1</v>
      </c>
      <c r="AE24">
        <v>1</v>
      </c>
      <c r="AF24">
        <v>1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V24">
        <v>0</v>
      </c>
      <c r="AW24">
        <v>0</v>
      </c>
      <c r="AX24">
        <v>0</v>
      </c>
      <c r="AY24">
        <v>0</v>
      </c>
      <c r="AZ24">
        <v>1</v>
      </c>
      <c r="BA24">
        <v>1</v>
      </c>
      <c r="BC24">
        <v>0</v>
      </c>
      <c r="BD24">
        <v>0</v>
      </c>
      <c r="BE24">
        <v>1</v>
      </c>
      <c r="BF24">
        <v>1</v>
      </c>
      <c r="BG24">
        <v>1</v>
      </c>
      <c r="BH24">
        <v>1</v>
      </c>
    </row>
    <row r="25" spans="1:60" x14ac:dyDescent="0.25">
      <c r="A25">
        <v>10</v>
      </c>
      <c r="B25" t="s">
        <v>24</v>
      </c>
      <c r="C25">
        <f t="shared" si="0"/>
        <v>13</v>
      </c>
      <c r="D25">
        <f t="shared" si="1"/>
        <v>0.27083333333333331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1</v>
      </c>
      <c r="T25">
        <v>0</v>
      </c>
      <c r="U25">
        <v>0</v>
      </c>
      <c r="V25">
        <v>0</v>
      </c>
      <c r="W25">
        <v>0</v>
      </c>
      <c r="X25">
        <v>1</v>
      </c>
      <c r="Y25">
        <v>1</v>
      </c>
      <c r="AA25">
        <v>0</v>
      </c>
      <c r="AB25">
        <v>1</v>
      </c>
      <c r="AC25">
        <v>0</v>
      </c>
      <c r="AD25">
        <v>1</v>
      </c>
      <c r="AE25">
        <v>0</v>
      </c>
      <c r="AF25">
        <v>1</v>
      </c>
      <c r="AH25">
        <v>0</v>
      </c>
      <c r="AI25">
        <v>0</v>
      </c>
      <c r="AJ25">
        <v>1</v>
      </c>
      <c r="AK25">
        <v>0</v>
      </c>
      <c r="AL25">
        <v>1</v>
      </c>
      <c r="AM25">
        <v>0</v>
      </c>
      <c r="AO25">
        <v>1</v>
      </c>
      <c r="AP25">
        <v>0</v>
      </c>
      <c r="AQ25">
        <v>0</v>
      </c>
      <c r="AR25">
        <v>0</v>
      </c>
      <c r="AS25">
        <v>1</v>
      </c>
      <c r="AT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C25">
        <v>0</v>
      </c>
      <c r="BD25">
        <v>0</v>
      </c>
      <c r="BE25">
        <v>0</v>
      </c>
      <c r="BF25">
        <v>0</v>
      </c>
      <c r="BG25">
        <v>1</v>
      </c>
      <c r="BH25">
        <v>1</v>
      </c>
    </row>
    <row r="26" spans="1:60" x14ac:dyDescent="0.25">
      <c r="A26">
        <v>11</v>
      </c>
      <c r="B26" t="s">
        <v>25</v>
      </c>
      <c r="C26">
        <f t="shared" si="0"/>
        <v>13</v>
      </c>
      <c r="D26">
        <f t="shared" si="1"/>
        <v>0.27083333333333331</v>
      </c>
      <c r="F26">
        <v>0</v>
      </c>
      <c r="G26">
        <v>0</v>
      </c>
      <c r="H26">
        <v>0</v>
      </c>
      <c r="I26">
        <v>0</v>
      </c>
      <c r="J26">
        <v>1</v>
      </c>
      <c r="K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AA26">
        <v>0</v>
      </c>
      <c r="AB26">
        <v>1</v>
      </c>
      <c r="AC26">
        <v>0</v>
      </c>
      <c r="AD26">
        <v>0</v>
      </c>
      <c r="AE26">
        <v>1</v>
      </c>
      <c r="AF26">
        <v>1</v>
      </c>
      <c r="AH26">
        <v>0</v>
      </c>
      <c r="AI26">
        <v>0</v>
      </c>
      <c r="AJ26">
        <v>0</v>
      </c>
      <c r="AK26">
        <v>0</v>
      </c>
      <c r="AL26">
        <v>1</v>
      </c>
      <c r="AM26">
        <v>0</v>
      </c>
      <c r="AO26">
        <v>1</v>
      </c>
      <c r="AP26">
        <v>0</v>
      </c>
      <c r="AQ26">
        <v>0</v>
      </c>
      <c r="AR26">
        <v>0</v>
      </c>
      <c r="AS26">
        <v>0</v>
      </c>
      <c r="AT26">
        <v>0</v>
      </c>
      <c r="AV26">
        <v>0</v>
      </c>
      <c r="AW26">
        <v>0</v>
      </c>
      <c r="AX26">
        <v>1</v>
      </c>
      <c r="AY26">
        <v>1</v>
      </c>
      <c r="AZ26">
        <v>0</v>
      </c>
      <c r="BA26">
        <v>1</v>
      </c>
      <c r="BC26">
        <v>0</v>
      </c>
      <c r="BD26">
        <v>0</v>
      </c>
      <c r="BE26">
        <v>0</v>
      </c>
      <c r="BF26">
        <v>1</v>
      </c>
      <c r="BG26">
        <v>1</v>
      </c>
      <c r="BH26">
        <v>1</v>
      </c>
    </row>
    <row r="27" spans="1:60" x14ac:dyDescent="0.25">
      <c r="A27">
        <v>12</v>
      </c>
      <c r="B27" t="s">
        <v>26</v>
      </c>
      <c r="C27">
        <f t="shared" si="0"/>
        <v>6</v>
      </c>
      <c r="D27">
        <f t="shared" si="1"/>
        <v>0.125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M27">
        <v>0</v>
      </c>
      <c r="N27">
        <v>0</v>
      </c>
      <c r="O27">
        <v>0</v>
      </c>
      <c r="P27">
        <v>0</v>
      </c>
      <c r="Q27">
        <v>1</v>
      </c>
      <c r="R27">
        <v>0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C27">
        <v>0</v>
      </c>
      <c r="BD27">
        <v>0</v>
      </c>
      <c r="BE27">
        <v>1</v>
      </c>
      <c r="BF27">
        <v>0</v>
      </c>
      <c r="BG27">
        <v>1</v>
      </c>
      <c r="BH27">
        <v>0</v>
      </c>
    </row>
    <row r="28" spans="1:60" x14ac:dyDescent="0.25">
      <c r="A28">
        <v>13</v>
      </c>
      <c r="B28" t="s">
        <v>27</v>
      </c>
      <c r="C28">
        <f t="shared" si="0"/>
        <v>3</v>
      </c>
      <c r="D28">
        <f t="shared" si="1"/>
        <v>6.25E-2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AA28">
        <v>1</v>
      </c>
      <c r="AB28">
        <v>0</v>
      </c>
      <c r="AC28">
        <v>0</v>
      </c>
      <c r="AD28">
        <v>0</v>
      </c>
      <c r="AE28">
        <v>0</v>
      </c>
      <c r="AF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</row>
    <row r="30" spans="1:60" x14ac:dyDescent="0.25">
      <c r="A30" s="1" t="s">
        <v>28</v>
      </c>
    </row>
    <row r="31" spans="1:60" x14ac:dyDescent="0.25">
      <c r="A31">
        <v>1</v>
      </c>
      <c r="B31" t="s">
        <v>29</v>
      </c>
      <c r="C31">
        <f t="shared" si="0"/>
        <v>16</v>
      </c>
      <c r="D31">
        <f t="shared" si="1"/>
        <v>0.33333333333333331</v>
      </c>
      <c r="F31">
        <v>0</v>
      </c>
      <c r="G31">
        <v>0</v>
      </c>
      <c r="H31">
        <v>0</v>
      </c>
      <c r="I31">
        <v>0</v>
      </c>
      <c r="J31">
        <v>1</v>
      </c>
      <c r="K31">
        <v>0</v>
      </c>
      <c r="M31">
        <v>0</v>
      </c>
      <c r="N31">
        <v>0</v>
      </c>
      <c r="O31">
        <v>1</v>
      </c>
      <c r="P31">
        <v>0</v>
      </c>
      <c r="Q31">
        <v>1</v>
      </c>
      <c r="R31">
        <v>1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AA31">
        <v>1</v>
      </c>
      <c r="AB31">
        <v>0</v>
      </c>
      <c r="AC31">
        <v>1</v>
      </c>
      <c r="AD31">
        <v>1</v>
      </c>
      <c r="AE31">
        <v>1</v>
      </c>
      <c r="AF31">
        <v>1</v>
      </c>
      <c r="AH31">
        <v>0</v>
      </c>
      <c r="AI31">
        <v>0</v>
      </c>
      <c r="AJ31">
        <v>0</v>
      </c>
      <c r="AK31">
        <v>1</v>
      </c>
      <c r="AL31">
        <v>0</v>
      </c>
      <c r="AM31">
        <v>1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1</v>
      </c>
      <c r="BC31">
        <v>0</v>
      </c>
      <c r="BD31">
        <v>0</v>
      </c>
      <c r="BE31">
        <v>0</v>
      </c>
      <c r="BF31">
        <v>0</v>
      </c>
      <c r="BG31">
        <v>1</v>
      </c>
      <c r="BH31">
        <v>1</v>
      </c>
    </row>
    <row r="32" spans="1:60" x14ac:dyDescent="0.25">
      <c r="A32">
        <v>2</v>
      </c>
      <c r="B32" t="s">
        <v>30</v>
      </c>
      <c r="C32">
        <f t="shared" si="0"/>
        <v>11</v>
      </c>
      <c r="D32">
        <f t="shared" si="1"/>
        <v>0.22916666666666666</v>
      </c>
      <c r="F32">
        <v>0</v>
      </c>
      <c r="G32">
        <v>0</v>
      </c>
      <c r="H32">
        <v>0</v>
      </c>
      <c r="I32">
        <v>0</v>
      </c>
      <c r="J32">
        <v>1</v>
      </c>
      <c r="K32">
        <v>0</v>
      </c>
      <c r="M32">
        <v>1</v>
      </c>
      <c r="N32">
        <v>0</v>
      </c>
      <c r="O32">
        <v>0</v>
      </c>
      <c r="P32">
        <v>0</v>
      </c>
      <c r="Q32">
        <v>1</v>
      </c>
      <c r="R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AA32">
        <v>0</v>
      </c>
      <c r="AB32">
        <v>0</v>
      </c>
      <c r="AC32">
        <v>1</v>
      </c>
      <c r="AD32">
        <v>1</v>
      </c>
      <c r="AE32">
        <v>1</v>
      </c>
      <c r="AF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V32">
        <v>0</v>
      </c>
      <c r="AW32">
        <v>0</v>
      </c>
      <c r="AX32">
        <v>0</v>
      </c>
      <c r="AY32">
        <v>0</v>
      </c>
      <c r="AZ32">
        <v>1</v>
      </c>
      <c r="BA32">
        <v>0</v>
      </c>
      <c r="BC32">
        <v>0</v>
      </c>
      <c r="BD32">
        <v>0</v>
      </c>
      <c r="BE32">
        <v>0</v>
      </c>
      <c r="BF32">
        <v>0</v>
      </c>
      <c r="BG32">
        <v>1</v>
      </c>
      <c r="BH32">
        <v>1</v>
      </c>
    </row>
    <row r="33" spans="1:60" x14ac:dyDescent="0.25">
      <c r="A33">
        <v>3</v>
      </c>
      <c r="B33" t="s">
        <v>31</v>
      </c>
      <c r="C33">
        <f t="shared" si="0"/>
        <v>17</v>
      </c>
      <c r="D33">
        <f t="shared" si="1"/>
        <v>0.35416666666666669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M33">
        <v>0</v>
      </c>
      <c r="N33">
        <v>0</v>
      </c>
      <c r="O33">
        <v>0</v>
      </c>
      <c r="P33">
        <v>1</v>
      </c>
      <c r="Q33">
        <v>1</v>
      </c>
      <c r="R33">
        <v>1</v>
      </c>
      <c r="T33">
        <v>0</v>
      </c>
      <c r="U33">
        <v>1</v>
      </c>
      <c r="V33">
        <v>1</v>
      </c>
      <c r="W33">
        <v>1</v>
      </c>
      <c r="X33">
        <v>0</v>
      </c>
      <c r="Y33">
        <v>0</v>
      </c>
      <c r="AA33">
        <v>0</v>
      </c>
      <c r="AB33">
        <v>1</v>
      </c>
      <c r="AC33">
        <v>1</v>
      </c>
      <c r="AD33">
        <v>1</v>
      </c>
      <c r="AE33">
        <v>1</v>
      </c>
      <c r="AF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V33">
        <v>1</v>
      </c>
      <c r="AW33">
        <v>1</v>
      </c>
      <c r="AX33">
        <v>1</v>
      </c>
      <c r="AY33">
        <v>0</v>
      </c>
      <c r="AZ33">
        <v>1</v>
      </c>
      <c r="BA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</row>
    <row r="34" spans="1:60" x14ac:dyDescent="0.25">
      <c r="A34">
        <v>4</v>
      </c>
      <c r="B34" t="s">
        <v>32</v>
      </c>
      <c r="C34">
        <f t="shared" si="0"/>
        <v>4</v>
      </c>
      <c r="D34">
        <f t="shared" si="1"/>
        <v>8.3333333333333329E-2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AA34">
        <v>0</v>
      </c>
      <c r="AB34">
        <v>1</v>
      </c>
      <c r="AC34">
        <v>0</v>
      </c>
      <c r="AD34">
        <v>0</v>
      </c>
      <c r="AE34">
        <v>0</v>
      </c>
      <c r="AF34">
        <v>1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C34">
        <v>0</v>
      </c>
      <c r="BD34">
        <v>0</v>
      </c>
      <c r="BE34">
        <v>1</v>
      </c>
      <c r="BF34">
        <v>0</v>
      </c>
      <c r="BG34">
        <v>0</v>
      </c>
      <c r="BH34">
        <v>0</v>
      </c>
    </row>
    <row r="35" spans="1:60" x14ac:dyDescent="0.25">
      <c r="A35">
        <v>5</v>
      </c>
      <c r="B35" t="s">
        <v>33</v>
      </c>
      <c r="C35">
        <f t="shared" si="0"/>
        <v>21</v>
      </c>
      <c r="D35">
        <f t="shared" si="1"/>
        <v>0.4375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M35">
        <v>0</v>
      </c>
      <c r="N35">
        <v>1</v>
      </c>
      <c r="O35">
        <v>1</v>
      </c>
      <c r="P35">
        <v>0</v>
      </c>
      <c r="Q35">
        <v>1</v>
      </c>
      <c r="R35">
        <v>1</v>
      </c>
      <c r="T35">
        <v>0</v>
      </c>
      <c r="U35">
        <v>0</v>
      </c>
      <c r="V35">
        <v>0</v>
      </c>
      <c r="W35">
        <v>0</v>
      </c>
      <c r="X35">
        <v>1</v>
      </c>
      <c r="Y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V35">
        <v>0</v>
      </c>
      <c r="AW35">
        <v>0</v>
      </c>
      <c r="AX35">
        <v>1</v>
      </c>
      <c r="AY35">
        <v>0</v>
      </c>
      <c r="AZ35">
        <v>1</v>
      </c>
      <c r="BA35">
        <v>1</v>
      </c>
      <c r="BC35">
        <v>1</v>
      </c>
      <c r="BD35">
        <v>0</v>
      </c>
      <c r="BE35">
        <v>1</v>
      </c>
      <c r="BF35">
        <v>1</v>
      </c>
      <c r="BG35">
        <v>1</v>
      </c>
      <c r="BH35">
        <v>1</v>
      </c>
    </row>
    <row r="36" spans="1:60" x14ac:dyDescent="0.25">
      <c r="A36">
        <v>6</v>
      </c>
      <c r="B36" t="s">
        <v>53</v>
      </c>
      <c r="C36">
        <f t="shared" si="0"/>
        <v>11</v>
      </c>
      <c r="D36">
        <f t="shared" si="1"/>
        <v>0.22916666666666666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M36">
        <v>0</v>
      </c>
      <c r="N36">
        <v>0</v>
      </c>
      <c r="O36">
        <v>1</v>
      </c>
      <c r="P36">
        <v>1</v>
      </c>
      <c r="Q36">
        <v>1</v>
      </c>
      <c r="R36">
        <v>0</v>
      </c>
      <c r="T36">
        <v>0</v>
      </c>
      <c r="U36">
        <v>1</v>
      </c>
      <c r="V36">
        <v>1</v>
      </c>
      <c r="W36">
        <v>1</v>
      </c>
      <c r="X36">
        <v>1</v>
      </c>
      <c r="Y36">
        <v>0</v>
      </c>
      <c r="AA36">
        <v>0</v>
      </c>
      <c r="AB36">
        <v>0</v>
      </c>
      <c r="AC36">
        <v>0</v>
      </c>
      <c r="AD36">
        <v>0</v>
      </c>
      <c r="AE36">
        <v>1</v>
      </c>
      <c r="AF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V36">
        <v>1</v>
      </c>
      <c r="AW36">
        <v>1</v>
      </c>
      <c r="AX36">
        <v>0</v>
      </c>
      <c r="AY36">
        <v>0</v>
      </c>
      <c r="AZ36">
        <v>0</v>
      </c>
      <c r="BA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</row>
    <row r="37" spans="1:60" x14ac:dyDescent="0.25">
      <c r="A37">
        <v>7</v>
      </c>
      <c r="B37" t="s">
        <v>34</v>
      </c>
      <c r="C37">
        <f t="shared" si="0"/>
        <v>15</v>
      </c>
      <c r="D37">
        <f t="shared" si="1"/>
        <v>0.3125</v>
      </c>
      <c r="F37">
        <v>0</v>
      </c>
      <c r="G37">
        <v>0</v>
      </c>
      <c r="H37">
        <v>0</v>
      </c>
      <c r="I37">
        <v>0</v>
      </c>
      <c r="J37">
        <v>1</v>
      </c>
      <c r="K37">
        <v>0</v>
      </c>
      <c r="M37">
        <v>0</v>
      </c>
      <c r="N37">
        <v>0</v>
      </c>
      <c r="O37">
        <v>0</v>
      </c>
      <c r="P37">
        <v>0</v>
      </c>
      <c r="Q37">
        <v>1</v>
      </c>
      <c r="R37">
        <v>1</v>
      </c>
      <c r="T37">
        <v>0</v>
      </c>
      <c r="U37">
        <v>0</v>
      </c>
      <c r="V37">
        <v>0</v>
      </c>
      <c r="W37">
        <v>0</v>
      </c>
      <c r="X37">
        <v>1</v>
      </c>
      <c r="Y37">
        <v>1</v>
      </c>
      <c r="AA37">
        <v>1</v>
      </c>
      <c r="AB37">
        <v>0</v>
      </c>
      <c r="AC37">
        <v>1</v>
      </c>
      <c r="AD37">
        <v>1</v>
      </c>
      <c r="AE37">
        <v>1</v>
      </c>
      <c r="AF37">
        <v>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C37">
        <v>1</v>
      </c>
      <c r="BD37">
        <v>0</v>
      </c>
      <c r="BE37">
        <v>1</v>
      </c>
      <c r="BF37">
        <v>1</v>
      </c>
      <c r="BG37">
        <v>1</v>
      </c>
      <c r="BH37">
        <v>1</v>
      </c>
    </row>
    <row r="39" spans="1:60" x14ac:dyDescent="0.25">
      <c r="A39" s="1" t="s">
        <v>35</v>
      </c>
    </row>
    <row r="40" spans="1:60" x14ac:dyDescent="0.25">
      <c r="A40">
        <v>1</v>
      </c>
      <c r="B40" t="s">
        <v>36</v>
      </c>
      <c r="C40">
        <f t="shared" si="0"/>
        <v>12</v>
      </c>
      <c r="D40">
        <f t="shared" si="1"/>
        <v>0.25</v>
      </c>
      <c r="F40">
        <v>0</v>
      </c>
      <c r="G40">
        <v>0</v>
      </c>
      <c r="H40">
        <v>1</v>
      </c>
      <c r="I40">
        <v>0</v>
      </c>
      <c r="J40">
        <v>1</v>
      </c>
      <c r="K40">
        <v>1</v>
      </c>
      <c r="M40">
        <v>0</v>
      </c>
      <c r="N40">
        <v>0</v>
      </c>
      <c r="O40">
        <v>0</v>
      </c>
      <c r="P40">
        <v>0</v>
      </c>
      <c r="Q40">
        <v>1</v>
      </c>
      <c r="R40">
        <v>1</v>
      </c>
      <c r="T40">
        <v>0</v>
      </c>
      <c r="U40">
        <v>0</v>
      </c>
      <c r="V40">
        <v>0</v>
      </c>
      <c r="W40">
        <v>1</v>
      </c>
      <c r="X40">
        <v>1</v>
      </c>
      <c r="Y40">
        <v>1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H40">
        <v>0</v>
      </c>
      <c r="AI40">
        <v>0</v>
      </c>
      <c r="AJ40">
        <v>0</v>
      </c>
      <c r="AK40">
        <v>0</v>
      </c>
      <c r="AL40">
        <v>1</v>
      </c>
      <c r="AM40">
        <v>1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C40">
        <v>0</v>
      </c>
      <c r="BD40">
        <v>0</v>
      </c>
      <c r="BE40">
        <v>0</v>
      </c>
      <c r="BF40">
        <v>0</v>
      </c>
      <c r="BG40">
        <v>1</v>
      </c>
      <c r="BH40">
        <v>1</v>
      </c>
    </row>
    <row r="41" spans="1:60" x14ac:dyDescent="0.25">
      <c r="A41">
        <v>2</v>
      </c>
      <c r="B41" t="s">
        <v>37</v>
      </c>
      <c r="C41">
        <f t="shared" si="0"/>
        <v>0</v>
      </c>
      <c r="D41">
        <f t="shared" si="1"/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</row>
    <row r="42" spans="1:60" x14ac:dyDescent="0.25">
      <c r="A42">
        <v>3</v>
      </c>
      <c r="B42" t="s">
        <v>38</v>
      </c>
      <c r="C42">
        <f t="shared" si="0"/>
        <v>7</v>
      </c>
      <c r="D42">
        <f t="shared" si="1"/>
        <v>0.14583333333333334</v>
      </c>
      <c r="F42">
        <v>0</v>
      </c>
      <c r="G42">
        <v>1</v>
      </c>
      <c r="H42">
        <v>0</v>
      </c>
      <c r="I42">
        <v>0</v>
      </c>
      <c r="J42">
        <v>0</v>
      </c>
      <c r="K42">
        <v>1</v>
      </c>
      <c r="M42">
        <v>0</v>
      </c>
      <c r="N42">
        <v>0</v>
      </c>
      <c r="O42">
        <v>0</v>
      </c>
      <c r="P42">
        <v>0</v>
      </c>
      <c r="Q42">
        <v>1</v>
      </c>
      <c r="R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1</v>
      </c>
      <c r="AH42">
        <v>0</v>
      </c>
      <c r="AI42">
        <v>0</v>
      </c>
      <c r="AJ42">
        <v>0</v>
      </c>
      <c r="AK42">
        <v>1</v>
      </c>
      <c r="AL42">
        <v>0</v>
      </c>
      <c r="AM42">
        <v>0</v>
      </c>
      <c r="AO42">
        <v>0</v>
      </c>
      <c r="AP42">
        <v>0</v>
      </c>
      <c r="AQ42">
        <v>1</v>
      </c>
      <c r="AR42">
        <v>0</v>
      </c>
      <c r="AS42">
        <v>0</v>
      </c>
      <c r="AT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</row>
    <row r="43" spans="1:60" x14ac:dyDescent="0.25">
      <c r="A43">
        <v>4</v>
      </c>
      <c r="B43" t="s">
        <v>39</v>
      </c>
      <c r="C43">
        <f t="shared" si="0"/>
        <v>30</v>
      </c>
      <c r="D43">
        <f t="shared" si="1"/>
        <v>0.625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M43">
        <v>0</v>
      </c>
      <c r="N43">
        <v>0</v>
      </c>
      <c r="O43">
        <v>1</v>
      </c>
      <c r="P43">
        <v>1</v>
      </c>
      <c r="Q43">
        <v>1</v>
      </c>
      <c r="R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1</v>
      </c>
      <c r="AA43">
        <v>1</v>
      </c>
      <c r="AB43">
        <v>0</v>
      </c>
      <c r="AC43">
        <v>1</v>
      </c>
      <c r="AD43">
        <v>1</v>
      </c>
      <c r="AE43">
        <v>1</v>
      </c>
      <c r="AF43">
        <v>1</v>
      </c>
      <c r="AH43">
        <v>1</v>
      </c>
      <c r="AI43">
        <v>0</v>
      </c>
      <c r="AJ43">
        <v>0</v>
      </c>
      <c r="AK43">
        <v>0</v>
      </c>
      <c r="AL43">
        <v>1</v>
      </c>
      <c r="AM43">
        <v>1</v>
      </c>
      <c r="AO43">
        <v>0</v>
      </c>
      <c r="AP43">
        <v>0</v>
      </c>
      <c r="AQ43">
        <v>1</v>
      </c>
      <c r="AR43">
        <v>0</v>
      </c>
      <c r="AS43">
        <v>0</v>
      </c>
      <c r="AT43">
        <v>0</v>
      </c>
      <c r="AV43">
        <v>1</v>
      </c>
      <c r="AW43">
        <v>1</v>
      </c>
      <c r="AX43">
        <v>1</v>
      </c>
      <c r="AY43">
        <v>1</v>
      </c>
      <c r="AZ43">
        <v>0</v>
      </c>
      <c r="BA43">
        <v>1</v>
      </c>
      <c r="BC43">
        <v>1</v>
      </c>
      <c r="BD43">
        <v>0</v>
      </c>
      <c r="BE43">
        <v>1</v>
      </c>
      <c r="BF43">
        <v>1</v>
      </c>
      <c r="BG43">
        <v>1</v>
      </c>
      <c r="BH43">
        <v>1</v>
      </c>
    </row>
    <row r="44" spans="1:60" x14ac:dyDescent="0.25">
      <c r="A44">
        <v>5</v>
      </c>
      <c r="B44" t="s">
        <v>40</v>
      </c>
      <c r="C44">
        <f t="shared" si="0"/>
        <v>0</v>
      </c>
      <c r="D44">
        <f t="shared" si="1"/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O44">
        <v>0</v>
      </c>
      <c r="AP44">
        <v>0</v>
      </c>
      <c r="AQ44">
        <v>0</v>
      </c>
      <c r="AR44">
        <v>0</v>
      </c>
      <c r="AT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</row>
    <row r="45" spans="1:60" x14ac:dyDescent="0.25">
      <c r="A45">
        <v>6</v>
      </c>
      <c r="B45" t="s">
        <v>41</v>
      </c>
      <c r="C45">
        <f t="shared" si="0"/>
        <v>8</v>
      </c>
      <c r="D45">
        <f t="shared" si="1"/>
        <v>0.16666666666666666</v>
      </c>
      <c r="F45">
        <v>0</v>
      </c>
      <c r="G45">
        <v>0</v>
      </c>
      <c r="H45">
        <v>1</v>
      </c>
      <c r="I45">
        <v>0</v>
      </c>
      <c r="J45">
        <v>1</v>
      </c>
      <c r="K45">
        <v>0</v>
      </c>
      <c r="M45">
        <v>0</v>
      </c>
      <c r="N45">
        <v>0</v>
      </c>
      <c r="O45">
        <v>0</v>
      </c>
      <c r="P45">
        <v>0</v>
      </c>
      <c r="Q45">
        <v>1</v>
      </c>
      <c r="R45">
        <v>0</v>
      </c>
      <c r="T45">
        <v>0</v>
      </c>
      <c r="U45">
        <v>0</v>
      </c>
      <c r="V45">
        <v>1</v>
      </c>
      <c r="W45">
        <v>1</v>
      </c>
      <c r="X45">
        <v>0</v>
      </c>
      <c r="Y45">
        <v>1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H45">
        <v>0</v>
      </c>
      <c r="AI45">
        <v>0</v>
      </c>
      <c r="AJ45">
        <v>0</v>
      </c>
      <c r="AK45">
        <v>1</v>
      </c>
      <c r="AL45">
        <v>0</v>
      </c>
      <c r="AM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V45">
        <v>0</v>
      </c>
      <c r="AW45">
        <v>0</v>
      </c>
      <c r="AX45">
        <v>1</v>
      </c>
      <c r="AY45">
        <v>0</v>
      </c>
      <c r="AZ45">
        <v>0</v>
      </c>
      <c r="BA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</row>
    <row r="46" spans="1:60" x14ac:dyDescent="0.25">
      <c r="A46">
        <v>7</v>
      </c>
      <c r="B46" t="s">
        <v>42</v>
      </c>
      <c r="C46">
        <f t="shared" si="0"/>
        <v>36</v>
      </c>
      <c r="D46">
        <f t="shared" si="1"/>
        <v>0.75</v>
      </c>
      <c r="F46">
        <v>1</v>
      </c>
      <c r="G46">
        <v>1</v>
      </c>
      <c r="H46">
        <v>1</v>
      </c>
      <c r="I46">
        <v>1</v>
      </c>
      <c r="J46">
        <v>0</v>
      </c>
      <c r="K46">
        <v>1</v>
      </c>
      <c r="M46">
        <v>0</v>
      </c>
      <c r="N46">
        <v>0</v>
      </c>
      <c r="O46">
        <v>1</v>
      </c>
      <c r="P46">
        <v>1</v>
      </c>
      <c r="Q46">
        <v>1</v>
      </c>
      <c r="R46">
        <v>0</v>
      </c>
      <c r="T46">
        <v>1</v>
      </c>
      <c r="U46">
        <v>1</v>
      </c>
      <c r="V46">
        <v>0</v>
      </c>
      <c r="W46">
        <v>0</v>
      </c>
      <c r="X46">
        <v>1</v>
      </c>
      <c r="Y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H46">
        <v>1</v>
      </c>
      <c r="AI46">
        <v>0</v>
      </c>
      <c r="AJ46">
        <v>1</v>
      </c>
      <c r="AK46">
        <v>0</v>
      </c>
      <c r="AL46">
        <v>1</v>
      </c>
      <c r="AM46">
        <v>1</v>
      </c>
      <c r="AO46">
        <v>0</v>
      </c>
      <c r="AP46">
        <v>1</v>
      </c>
      <c r="AQ46">
        <v>1</v>
      </c>
      <c r="AR46">
        <v>1</v>
      </c>
      <c r="AS46">
        <v>0</v>
      </c>
      <c r="AT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C46">
        <v>1</v>
      </c>
      <c r="BD46">
        <v>0</v>
      </c>
      <c r="BE46">
        <v>1</v>
      </c>
      <c r="BF46">
        <v>0</v>
      </c>
      <c r="BG46">
        <v>1</v>
      </c>
      <c r="BH46">
        <v>1</v>
      </c>
    </row>
    <row r="47" spans="1:60" x14ac:dyDescent="0.25">
      <c r="A47">
        <v>8</v>
      </c>
      <c r="B47" t="s">
        <v>43</v>
      </c>
      <c r="C47">
        <f t="shared" si="0"/>
        <v>0</v>
      </c>
      <c r="D47">
        <f t="shared" si="1"/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</row>
    <row r="49" spans="1:60" x14ac:dyDescent="0.25">
      <c r="A49" s="1" t="s">
        <v>1</v>
      </c>
      <c r="F49">
        <f t="shared" ref="F49" si="2">SUM(F3:F13)/11</f>
        <v>0.18181818181818182</v>
      </c>
      <c r="G49">
        <f t="shared" ref="G49:H49" si="3">SUM(G3:G13)/11</f>
        <v>0.18181818181818182</v>
      </c>
      <c r="H49">
        <f t="shared" si="3"/>
        <v>0</v>
      </c>
      <c r="I49">
        <f t="shared" ref="I49:J49" si="4">SUM(I3:I13)/11</f>
        <v>0.36363636363636365</v>
      </c>
      <c r="J49">
        <f t="shared" si="4"/>
        <v>0.54545454545454541</v>
      </c>
      <c r="K49">
        <f t="shared" ref="K49:M49" si="5">SUM(K3:K13)/11</f>
        <v>0</v>
      </c>
      <c r="M49">
        <f t="shared" si="5"/>
        <v>9.0909090909090912E-2</v>
      </c>
      <c r="N49">
        <f t="shared" ref="N49:O49" si="6">SUM(N3:N13)/11</f>
        <v>0</v>
      </c>
      <c r="O49">
        <f t="shared" si="6"/>
        <v>9.0909090909090912E-2</v>
      </c>
      <c r="P49">
        <f t="shared" ref="P49:Q49" si="7">SUM(P3:P13)/11</f>
        <v>9.0909090909090912E-2</v>
      </c>
      <c r="Q49">
        <f t="shared" si="7"/>
        <v>0</v>
      </c>
      <c r="R49">
        <f t="shared" ref="R49:T49" si="8">SUM(R3:R13)/11</f>
        <v>0.27272727272727271</v>
      </c>
      <c r="T49">
        <f t="shared" si="8"/>
        <v>0</v>
      </c>
      <c r="U49">
        <f t="shared" ref="U49:V49" si="9">SUM(U3:U13)/11</f>
        <v>9.0909090909090912E-2</v>
      </c>
      <c r="V49">
        <f t="shared" si="9"/>
        <v>9.0909090909090912E-2</v>
      </c>
      <c r="W49">
        <f t="shared" ref="W49:X49" si="10">SUM(W3:W13)/11</f>
        <v>9.0909090909090912E-2</v>
      </c>
      <c r="X49">
        <f t="shared" si="10"/>
        <v>0.18181818181818182</v>
      </c>
      <c r="Y49">
        <f t="shared" ref="Y49:AA49" si="11">SUM(Y3:Y13)/11</f>
        <v>9.0909090909090912E-2</v>
      </c>
      <c r="AA49">
        <f t="shared" si="11"/>
        <v>9.0909090909090912E-2</v>
      </c>
      <c r="AB49">
        <f t="shared" ref="AB49:AC49" si="12">SUM(AB3:AB13)/11</f>
        <v>9.0909090909090912E-2</v>
      </c>
      <c r="AC49">
        <f t="shared" si="12"/>
        <v>0</v>
      </c>
      <c r="AD49">
        <f t="shared" ref="AD49:AE49" si="13">SUM(AD3:AD13)/11</f>
        <v>0</v>
      </c>
      <c r="AE49">
        <f t="shared" si="13"/>
        <v>9.0909090909090912E-2</v>
      </c>
      <c r="AF49">
        <f t="shared" ref="AF49:AH49" si="14">SUM(AF3:AF13)/11</f>
        <v>0.45454545454545453</v>
      </c>
      <c r="AH49">
        <f t="shared" si="14"/>
        <v>0.27272727272727271</v>
      </c>
      <c r="AI49">
        <f t="shared" ref="AI49:BA49" si="15">SUM(AI3:AI13)/11</f>
        <v>0</v>
      </c>
      <c r="AJ49">
        <f t="shared" si="15"/>
        <v>9.0909090909090912E-2</v>
      </c>
      <c r="AK49">
        <f t="shared" si="15"/>
        <v>0.18181818181818182</v>
      </c>
      <c r="AL49">
        <f t="shared" si="15"/>
        <v>0.27272727272727271</v>
      </c>
      <c r="AM49">
        <f t="shared" si="15"/>
        <v>0.27272727272727271</v>
      </c>
      <c r="AO49">
        <f t="shared" si="15"/>
        <v>0</v>
      </c>
      <c r="AP49">
        <f t="shared" si="15"/>
        <v>0</v>
      </c>
      <c r="AQ49">
        <f t="shared" si="15"/>
        <v>9.0909090909090912E-2</v>
      </c>
      <c r="AR49">
        <f t="shared" si="15"/>
        <v>0</v>
      </c>
      <c r="AS49">
        <f t="shared" si="15"/>
        <v>0.36363636363636365</v>
      </c>
      <c r="AT49">
        <f t="shared" si="15"/>
        <v>0.18181818181818182</v>
      </c>
      <c r="AV49">
        <f t="shared" si="15"/>
        <v>0.18181818181818182</v>
      </c>
      <c r="AW49">
        <f t="shared" si="15"/>
        <v>0</v>
      </c>
      <c r="AX49">
        <f t="shared" si="15"/>
        <v>0.18181818181818182</v>
      </c>
      <c r="AY49">
        <f t="shared" si="15"/>
        <v>0</v>
      </c>
      <c r="AZ49">
        <f t="shared" si="15"/>
        <v>0.18181818181818182</v>
      </c>
      <c r="BA49">
        <f t="shared" si="15"/>
        <v>0.45454545454545453</v>
      </c>
      <c r="BC49">
        <f t="shared" ref="BC49:BH49" si="16">SUM(BC3:BC13)/11</f>
        <v>0.36363636363636365</v>
      </c>
      <c r="BD49">
        <f t="shared" si="16"/>
        <v>0</v>
      </c>
      <c r="BE49">
        <f t="shared" si="16"/>
        <v>0.27272727272727271</v>
      </c>
      <c r="BF49">
        <f t="shared" si="16"/>
        <v>9.0909090909090912E-2</v>
      </c>
      <c r="BG49">
        <f t="shared" si="16"/>
        <v>0.36363636363636365</v>
      </c>
      <c r="BH49">
        <f t="shared" si="16"/>
        <v>0.36363636363636365</v>
      </c>
    </row>
    <row r="50" spans="1:60" x14ac:dyDescent="0.25">
      <c r="A50" s="1" t="s">
        <v>14</v>
      </c>
      <c r="F50">
        <f t="shared" ref="F50" si="17">SUM(F16:F28)/13</f>
        <v>7.6923076923076927E-2</v>
      </c>
      <c r="G50">
        <f t="shared" ref="G50:H50" si="18">SUM(G16:G28)/13</f>
        <v>0.15384615384615385</v>
      </c>
      <c r="H50">
        <f t="shared" si="18"/>
        <v>0</v>
      </c>
      <c r="I50">
        <f t="shared" ref="I50:J50" si="19">SUM(I16:I28)/13</f>
        <v>0</v>
      </c>
      <c r="J50">
        <f t="shared" si="19"/>
        <v>0.53846153846153844</v>
      </c>
      <c r="K50">
        <f t="shared" ref="K50:M50" si="20">SUM(K16:K28)/13</f>
        <v>0</v>
      </c>
      <c r="M50">
        <f t="shared" si="20"/>
        <v>7.6923076923076927E-2</v>
      </c>
      <c r="N50">
        <f t="shared" ref="N50:O50" si="21">SUM(N16:N28)/13</f>
        <v>0.23076923076923078</v>
      </c>
      <c r="O50">
        <f t="shared" si="21"/>
        <v>0.23076923076923078</v>
      </c>
      <c r="P50">
        <f t="shared" ref="P50:Q50" si="22">SUM(P16:P28)/13</f>
        <v>0.38461538461538464</v>
      </c>
      <c r="Q50">
        <f t="shared" si="22"/>
        <v>0.46153846153846156</v>
      </c>
      <c r="R50">
        <f t="shared" ref="R50:T50" si="23">SUM(R16:R28)/13</f>
        <v>0.61538461538461542</v>
      </c>
      <c r="T50">
        <f t="shared" si="23"/>
        <v>7.6923076923076927E-2</v>
      </c>
      <c r="U50">
        <f t="shared" ref="U50:V50" si="24">SUM(U16:U28)/13</f>
        <v>0</v>
      </c>
      <c r="V50">
        <f t="shared" si="24"/>
        <v>0.15384615384615385</v>
      </c>
      <c r="W50">
        <f t="shared" ref="W50:X50" si="25">SUM(W16:W28)/13</f>
        <v>7.6923076923076927E-2</v>
      </c>
      <c r="X50">
        <f t="shared" si="25"/>
        <v>0.46153846153846156</v>
      </c>
      <c r="Y50">
        <f t="shared" ref="Y50:AA50" si="26">SUM(Y16:Y28)/13</f>
        <v>0.61538461538461542</v>
      </c>
      <c r="AA50">
        <f t="shared" si="26"/>
        <v>0.15384615384615385</v>
      </c>
      <c r="AB50">
        <f t="shared" ref="AB50:AC50" si="27">SUM(AB16:AB28)/13</f>
        <v>0.23076923076923078</v>
      </c>
      <c r="AC50">
        <f t="shared" si="27"/>
        <v>0.15384615384615385</v>
      </c>
      <c r="AD50">
        <f t="shared" ref="AD50:AE50" si="28">SUM(AD16:AD28)/13</f>
        <v>0.46153846153846156</v>
      </c>
      <c r="AE50">
        <f t="shared" si="28"/>
        <v>0.38461538461538464</v>
      </c>
      <c r="AF50">
        <f t="shared" ref="AF50:AH50" si="29">SUM(AF16:AF28)/13</f>
        <v>0.76923076923076927</v>
      </c>
      <c r="AH50">
        <f t="shared" si="29"/>
        <v>7.6923076923076927E-2</v>
      </c>
      <c r="AI50">
        <f t="shared" ref="AI50:BA50" si="30">SUM(AI16:AI28)/13</f>
        <v>0</v>
      </c>
      <c r="AJ50">
        <f t="shared" si="30"/>
        <v>0.30769230769230771</v>
      </c>
      <c r="AK50">
        <f t="shared" si="30"/>
        <v>0</v>
      </c>
      <c r="AL50">
        <f t="shared" si="30"/>
        <v>0.30769230769230771</v>
      </c>
      <c r="AM50">
        <f t="shared" si="30"/>
        <v>0.15384615384615385</v>
      </c>
      <c r="AO50">
        <f t="shared" si="30"/>
        <v>0.38461538461538464</v>
      </c>
      <c r="AP50">
        <f t="shared" si="30"/>
        <v>0</v>
      </c>
      <c r="AQ50">
        <f t="shared" si="30"/>
        <v>0</v>
      </c>
      <c r="AR50">
        <f t="shared" si="30"/>
        <v>7.6923076923076927E-2</v>
      </c>
      <c r="AS50">
        <f t="shared" si="30"/>
        <v>7.6923076923076927E-2</v>
      </c>
      <c r="AT50">
        <f t="shared" si="30"/>
        <v>0</v>
      </c>
      <c r="AV50">
        <f t="shared" si="30"/>
        <v>7.6923076923076927E-2</v>
      </c>
      <c r="AW50">
        <f t="shared" si="30"/>
        <v>7.6923076923076927E-2</v>
      </c>
      <c r="AX50">
        <f t="shared" si="30"/>
        <v>0.15384615384615385</v>
      </c>
      <c r="AY50">
        <f t="shared" si="30"/>
        <v>0.15384615384615385</v>
      </c>
      <c r="AZ50">
        <f t="shared" si="30"/>
        <v>0.46153846153846156</v>
      </c>
      <c r="BA50">
        <f t="shared" si="30"/>
        <v>0.30769230769230771</v>
      </c>
      <c r="BC50">
        <f t="shared" ref="BC50:BH50" si="31">SUM(BC16:BC28)/13</f>
        <v>0</v>
      </c>
      <c r="BD50">
        <f t="shared" si="31"/>
        <v>0</v>
      </c>
      <c r="BE50">
        <f t="shared" si="31"/>
        <v>0.30769230769230771</v>
      </c>
      <c r="BF50">
        <f t="shared" si="31"/>
        <v>0.23076923076923078</v>
      </c>
      <c r="BG50">
        <f t="shared" si="31"/>
        <v>0.69230769230769229</v>
      </c>
      <c r="BH50">
        <f t="shared" si="31"/>
        <v>0.76923076923076927</v>
      </c>
    </row>
    <row r="51" spans="1:60" x14ac:dyDescent="0.25">
      <c r="A51" s="1" t="s">
        <v>49</v>
      </c>
      <c r="F51">
        <f t="shared" ref="F51" si="32">SUM(F31:F37)/7</f>
        <v>0</v>
      </c>
      <c r="G51">
        <f t="shared" ref="G51:H51" si="33">SUM(G31:G37)/7</f>
        <v>0</v>
      </c>
      <c r="H51">
        <f t="shared" si="33"/>
        <v>0</v>
      </c>
      <c r="I51">
        <f t="shared" ref="I51:J51" si="34">SUM(I31:I37)/7</f>
        <v>0</v>
      </c>
      <c r="J51">
        <f t="shared" si="34"/>
        <v>0.7142857142857143</v>
      </c>
      <c r="K51">
        <f t="shared" ref="K51:M51" si="35">SUM(K31:K37)/7</f>
        <v>0</v>
      </c>
      <c r="M51">
        <f t="shared" si="35"/>
        <v>0.14285714285714285</v>
      </c>
      <c r="N51">
        <f t="shared" ref="N51:O51" si="36">SUM(N31:N37)/7</f>
        <v>0.14285714285714285</v>
      </c>
      <c r="O51">
        <f t="shared" si="36"/>
        <v>0.42857142857142855</v>
      </c>
      <c r="P51">
        <f t="shared" ref="P51:Q51" si="37">SUM(P31:P37)/7</f>
        <v>0.2857142857142857</v>
      </c>
      <c r="Q51">
        <f t="shared" si="37"/>
        <v>0.8571428571428571</v>
      </c>
      <c r="R51">
        <f t="shared" ref="R51:T51" si="38">SUM(R31:R37)/7</f>
        <v>0.8571428571428571</v>
      </c>
      <c r="T51">
        <f t="shared" si="38"/>
        <v>0</v>
      </c>
      <c r="U51">
        <f t="shared" ref="U51:V51" si="39">SUM(U31:U37)/7</f>
        <v>0.2857142857142857</v>
      </c>
      <c r="V51">
        <f t="shared" si="39"/>
        <v>0.42857142857142855</v>
      </c>
      <c r="W51">
        <f t="shared" ref="W51:X51" si="40">SUM(W31:W37)/7</f>
        <v>0.2857142857142857</v>
      </c>
      <c r="X51">
        <f t="shared" si="40"/>
        <v>0.42857142857142855</v>
      </c>
      <c r="Y51">
        <f t="shared" ref="Y51" si="41">SUM(Y31:Y37)/7</f>
        <v>0.5714285714285714</v>
      </c>
      <c r="AA51">
        <f>SUM(AA31:AA37)/7</f>
        <v>0.42857142857142855</v>
      </c>
      <c r="AB51">
        <f t="shared" ref="AB51:AC51" si="42">SUM(AB31:AB37)/7</f>
        <v>0.42857142857142855</v>
      </c>
      <c r="AC51">
        <f t="shared" si="42"/>
        <v>0.7142857142857143</v>
      </c>
      <c r="AD51">
        <f t="shared" ref="AD51:AE51" si="43">SUM(AD31:AD37)/7</f>
        <v>0.7142857142857143</v>
      </c>
      <c r="AE51">
        <f t="shared" si="43"/>
        <v>0.8571428571428571</v>
      </c>
      <c r="AF51">
        <f t="shared" ref="AF51:AH51" si="44">SUM(AF31:AF37)/7</f>
        <v>0.5714285714285714</v>
      </c>
      <c r="AH51">
        <f t="shared" si="44"/>
        <v>0</v>
      </c>
      <c r="AI51">
        <f t="shared" ref="AI51:AT51" si="45">SUM(AI31:AI37)/7</f>
        <v>0</v>
      </c>
      <c r="AJ51">
        <f t="shared" si="45"/>
        <v>0</v>
      </c>
      <c r="AK51">
        <f t="shared" si="45"/>
        <v>0.14285714285714285</v>
      </c>
      <c r="AL51">
        <f t="shared" si="45"/>
        <v>0</v>
      </c>
      <c r="AM51">
        <f t="shared" si="45"/>
        <v>0.2857142857142857</v>
      </c>
      <c r="AO51">
        <f t="shared" si="45"/>
        <v>0</v>
      </c>
      <c r="AP51">
        <f t="shared" si="45"/>
        <v>0</v>
      </c>
      <c r="AQ51">
        <f t="shared" si="45"/>
        <v>0</v>
      </c>
      <c r="AR51">
        <f t="shared" si="45"/>
        <v>0</v>
      </c>
      <c r="AS51">
        <f t="shared" si="45"/>
        <v>0</v>
      </c>
      <c r="AT51">
        <f t="shared" si="45"/>
        <v>0</v>
      </c>
      <c r="AV51">
        <f>SUM(AV31:AV37)/7</f>
        <v>0.2857142857142857</v>
      </c>
      <c r="AW51">
        <f>SUM(AW31:AW37)/7</f>
        <v>0.2857142857142857</v>
      </c>
      <c r="AX51">
        <f t="shared" ref="AX51:BA51" si="46">SUM(AX31:AX37)/7</f>
        <v>0.2857142857142857</v>
      </c>
      <c r="AY51">
        <f t="shared" si="46"/>
        <v>0</v>
      </c>
      <c r="AZ51">
        <f t="shared" si="46"/>
        <v>0.42857142857142855</v>
      </c>
      <c r="BA51">
        <f t="shared" si="46"/>
        <v>0.42857142857142855</v>
      </c>
      <c r="BC51">
        <f>SUM(BC31:BC37)/7</f>
        <v>0.2857142857142857</v>
      </c>
      <c r="BD51">
        <f t="shared" ref="BD51:BH51" si="47">SUM(BD31:BD37)/7</f>
        <v>0</v>
      </c>
      <c r="BE51">
        <f t="shared" si="47"/>
        <v>0.42857142857142855</v>
      </c>
      <c r="BF51">
        <f t="shared" si="47"/>
        <v>0.2857142857142857</v>
      </c>
      <c r="BG51">
        <f t="shared" si="47"/>
        <v>0.5714285714285714</v>
      </c>
      <c r="BH51">
        <f t="shared" si="47"/>
        <v>0.7142857142857143</v>
      </c>
    </row>
    <row r="52" spans="1:60" x14ac:dyDescent="0.25">
      <c r="A52" s="1" t="s">
        <v>35</v>
      </c>
      <c r="F52">
        <f t="shared" ref="F52" si="48">SUM(F40:F47)/8</f>
        <v>0.25</v>
      </c>
      <c r="G52">
        <f t="shared" ref="G52:H52" si="49">SUM(G40:G47)/8</f>
        <v>0.375</v>
      </c>
      <c r="H52">
        <f t="shared" si="49"/>
        <v>0.5</v>
      </c>
      <c r="I52">
        <f t="shared" ref="I52:J52" si="50">SUM(I40:I47)/8</f>
        <v>0.25</v>
      </c>
      <c r="J52">
        <f t="shared" si="50"/>
        <v>0.375</v>
      </c>
      <c r="K52">
        <f t="shared" ref="K52:M52" si="51">SUM(K40:K47)/8</f>
        <v>0.5</v>
      </c>
      <c r="M52">
        <f t="shared" si="51"/>
        <v>0</v>
      </c>
      <c r="N52">
        <f t="shared" ref="N52:O52" si="52">SUM(N40:N47)/8</f>
        <v>0</v>
      </c>
      <c r="O52">
        <f t="shared" si="52"/>
        <v>0.25</v>
      </c>
      <c r="P52">
        <f t="shared" ref="P52:Q52" si="53">SUM(P40:P47)/8</f>
        <v>0.25</v>
      </c>
      <c r="Q52">
        <f t="shared" si="53"/>
        <v>0.625</v>
      </c>
      <c r="R52">
        <f t="shared" ref="R52:T52" si="54">SUM(R40:R47)/8</f>
        <v>0.125</v>
      </c>
      <c r="T52">
        <f t="shared" si="54"/>
        <v>0.125</v>
      </c>
      <c r="U52">
        <f t="shared" ref="U52:V52" si="55">SUM(U40:U47)/8</f>
        <v>0.125</v>
      </c>
      <c r="V52">
        <f t="shared" si="55"/>
        <v>0.125</v>
      </c>
      <c r="W52">
        <f t="shared" ref="W52:X52" si="56">SUM(W40:W47)/8</f>
        <v>0.25</v>
      </c>
      <c r="X52">
        <f t="shared" si="56"/>
        <v>0.5</v>
      </c>
      <c r="Y52">
        <f t="shared" ref="Y52:AA52" si="57">SUM(Y40:Y47)/8</f>
        <v>0.5</v>
      </c>
      <c r="AA52">
        <f t="shared" si="57"/>
        <v>0.25</v>
      </c>
      <c r="AB52">
        <f t="shared" ref="AB52:AC52" si="58">SUM(AB40:AB47)/8</f>
        <v>0.125</v>
      </c>
      <c r="AC52">
        <f t="shared" si="58"/>
        <v>0.25</v>
      </c>
      <c r="AD52">
        <f t="shared" ref="AD52:AE52" si="59">SUM(AD40:AD47)/8</f>
        <v>0.25</v>
      </c>
      <c r="AE52">
        <f t="shared" si="59"/>
        <v>0.25</v>
      </c>
      <c r="AF52">
        <f t="shared" ref="AF52:AH52" si="60">SUM(AF40:AF47)/8</f>
        <v>0.375</v>
      </c>
      <c r="AH52">
        <f t="shared" si="60"/>
        <v>0.25</v>
      </c>
      <c r="AI52">
        <f t="shared" ref="AI52:AT52" si="61">SUM(AI40:AI47)/8</f>
        <v>0</v>
      </c>
      <c r="AJ52">
        <f t="shared" si="61"/>
        <v>0.125</v>
      </c>
      <c r="AK52">
        <f t="shared" si="61"/>
        <v>0.25</v>
      </c>
      <c r="AL52">
        <f t="shared" si="61"/>
        <v>0.375</v>
      </c>
      <c r="AM52">
        <f t="shared" si="61"/>
        <v>0.375</v>
      </c>
      <c r="AO52">
        <f t="shared" si="61"/>
        <v>0</v>
      </c>
      <c r="AP52">
        <f t="shared" si="61"/>
        <v>0.125</v>
      </c>
      <c r="AQ52">
        <f t="shared" si="61"/>
        <v>0.375</v>
      </c>
      <c r="AR52">
        <f t="shared" si="61"/>
        <v>0.125</v>
      </c>
      <c r="AS52">
        <f t="shared" si="61"/>
        <v>0</v>
      </c>
      <c r="AT52">
        <f t="shared" si="61"/>
        <v>0.125</v>
      </c>
      <c r="AV52">
        <f>SUM(AV40:AV47)/8</f>
        <v>0.25</v>
      </c>
      <c r="AW52">
        <f>SUM(AW40:AW47)/8</f>
        <v>0.25</v>
      </c>
      <c r="AX52">
        <f>SUM(AX40:AX47)/8</f>
        <v>0.375</v>
      </c>
      <c r="AY52">
        <f t="shared" ref="AY52:AZ52" si="62">SUM(AY40:AY47)/8</f>
        <v>0.25</v>
      </c>
      <c r="AZ52">
        <f t="shared" si="62"/>
        <v>0.125</v>
      </c>
      <c r="BA52">
        <f>SUM(BA40:BA47)/8</f>
        <v>0.25</v>
      </c>
      <c r="BC52">
        <f t="shared" ref="BC52:BH52" si="63">SUM(BC40:BC47)/8</f>
        <v>0.25</v>
      </c>
      <c r="BD52">
        <f t="shared" si="63"/>
        <v>0</v>
      </c>
      <c r="BE52">
        <f t="shared" si="63"/>
        <v>0.25</v>
      </c>
      <c r="BF52">
        <f t="shared" si="63"/>
        <v>0.125</v>
      </c>
      <c r="BG52">
        <f t="shared" si="63"/>
        <v>0.375</v>
      </c>
      <c r="BH52">
        <f t="shared" si="63"/>
        <v>0.375</v>
      </c>
    </row>
    <row r="54" spans="1:60" x14ac:dyDescent="0.25">
      <c r="A54" s="1" t="s">
        <v>46</v>
      </c>
      <c r="F54">
        <f t="shared" ref="F54:K54" si="64">SUM(F3:F47)</f>
        <v>5</v>
      </c>
      <c r="G54">
        <f t="shared" si="64"/>
        <v>7</v>
      </c>
      <c r="H54">
        <f t="shared" si="64"/>
        <v>4</v>
      </c>
      <c r="I54">
        <f t="shared" si="64"/>
        <v>6</v>
      </c>
      <c r="J54">
        <f t="shared" si="64"/>
        <v>21</v>
      </c>
      <c r="K54">
        <f t="shared" si="64"/>
        <v>4</v>
      </c>
      <c r="M54">
        <f t="shared" ref="M54:O54" si="65">SUM(M3:M47)</f>
        <v>3</v>
      </c>
      <c r="N54">
        <f t="shared" si="65"/>
        <v>4</v>
      </c>
      <c r="O54">
        <f t="shared" si="65"/>
        <v>9</v>
      </c>
      <c r="P54">
        <f t="shared" ref="P54:R54" si="66">SUM(P3:P47)</f>
        <v>10</v>
      </c>
      <c r="Q54">
        <f t="shared" si="66"/>
        <v>17</v>
      </c>
      <c r="R54">
        <f t="shared" si="66"/>
        <v>18</v>
      </c>
      <c r="T54">
        <f t="shared" ref="T54:U54" si="67">SUM(T3:T47)</f>
        <v>2</v>
      </c>
      <c r="U54">
        <f t="shared" si="67"/>
        <v>4</v>
      </c>
      <c r="V54">
        <f t="shared" ref="V54:Y54" si="68">SUM(V3:V47)</f>
        <v>7</v>
      </c>
      <c r="W54">
        <f t="shared" si="68"/>
        <v>6</v>
      </c>
      <c r="X54">
        <f t="shared" si="68"/>
        <v>15</v>
      </c>
      <c r="Y54">
        <f t="shared" si="68"/>
        <v>17</v>
      </c>
      <c r="AA54">
        <f>SUM(AA3:AA47)</f>
        <v>8</v>
      </c>
      <c r="AB54">
        <f>SUM(AB3:AB47)</f>
        <v>8</v>
      </c>
      <c r="AC54">
        <f>SUM(AC3:AC47)</f>
        <v>9</v>
      </c>
      <c r="AD54">
        <f t="shared" ref="AD54" si="69">SUM(AD3:AD47)</f>
        <v>13</v>
      </c>
      <c r="AE54">
        <f t="shared" ref="AE54:AF54" si="70">SUM(AE3:AE47)</f>
        <v>14</v>
      </c>
      <c r="AF54">
        <f t="shared" si="70"/>
        <v>22</v>
      </c>
      <c r="AH54">
        <f t="shared" ref="AH54:AI54" si="71">SUM(AH3:AH47)</f>
        <v>6</v>
      </c>
      <c r="AI54">
        <f t="shared" si="71"/>
        <v>0</v>
      </c>
      <c r="AJ54">
        <f t="shared" ref="AJ54:BA54" si="72">SUM(AJ3:AJ47)</f>
        <v>6</v>
      </c>
      <c r="AK54">
        <f t="shared" si="72"/>
        <v>5</v>
      </c>
      <c r="AL54">
        <f t="shared" si="72"/>
        <v>10</v>
      </c>
      <c r="AM54">
        <f t="shared" si="72"/>
        <v>10</v>
      </c>
      <c r="AO54">
        <f t="shared" si="72"/>
        <v>5</v>
      </c>
      <c r="AP54">
        <f t="shared" si="72"/>
        <v>1</v>
      </c>
      <c r="AQ54">
        <f t="shared" si="72"/>
        <v>4</v>
      </c>
      <c r="AR54">
        <f t="shared" si="72"/>
        <v>2</v>
      </c>
      <c r="AS54">
        <f t="shared" si="72"/>
        <v>5</v>
      </c>
      <c r="AT54">
        <f t="shared" si="72"/>
        <v>3</v>
      </c>
      <c r="AV54">
        <f t="shared" si="72"/>
        <v>7</v>
      </c>
      <c r="AW54">
        <f t="shared" si="72"/>
        <v>5</v>
      </c>
      <c r="AX54">
        <f t="shared" si="72"/>
        <v>9</v>
      </c>
      <c r="AY54">
        <f t="shared" si="72"/>
        <v>4</v>
      </c>
      <c r="AZ54">
        <f t="shared" si="72"/>
        <v>12</v>
      </c>
      <c r="BA54">
        <f t="shared" si="72"/>
        <v>14</v>
      </c>
      <c r="BC54">
        <f t="shared" ref="BC54:BH54" si="73">SUM(BC3:BC47)</f>
        <v>8</v>
      </c>
      <c r="BD54">
        <f t="shared" si="73"/>
        <v>0</v>
      </c>
      <c r="BE54">
        <f t="shared" si="73"/>
        <v>12</v>
      </c>
      <c r="BF54">
        <f t="shared" si="73"/>
        <v>7</v>
      </c>
      <c r="BG54">
        <f t="shared" si="73"/>
        <v>20</v>
      </c>
      <c r="BH54">
        <f t="shared" si="73"/>
        <v>22</v>
      </c>
    </row>
    <row r="55" spans="1:60" x14ac:dyDescent="0.25">
      <c r="A55" s="1" t="s">
        <v>50</v>
      </c>
      <c r="F55">
        <f t="shared" ref="F55" si="74">F54/39</f>
        <v>0.12820512820512819</v>
      </c>
      <c r="G55">
        <f>G54/39</f>
        <v>0.17948717948717949</v>
      </c>
      <c r="H55">
        <f>H54/39</f>
        <v>0.10256410256410256</v>
      </c>
      <c r="I55">
        <f>I54/39</f>
        <v>0.15384615384615385</v>
      </c>
      <c r="J55">
        <f>J54/39</f>
        <v>0.53846153846153844</v>
      </c>
      <c r="K55">
        <f>K54/39</f>
        <v>0.10256410256410256</v>
      </c>
      <c r="M55">
        <f t="shared" ref="M55:O55" si="75">M54/39</f>
        <v>7.6923076923076927E-2</v>
      </c>
      <c r="N55">
        <f t="shared" si="75"/>
        <v>0.10256410256410256</v>
      </c>
      <c r="O55">
        <f t="shared" si="75"/>
        <v>0.23076923076923078</v>
      </c>
      <c r="P55">
        <f>P54/39</f>
        <v>0.25641025641025639</v>
      </c>
      <c r="Q55">
        <f t="shared" ref="Q55:T55" si="76">Q54/39</f>
        <v>0.4358974358974359</v>
      </c>
      <c r="R55">
        <f t="shared" si="76"/>
        <v>0.46153846153846156</v>
      </c>
      <c r="T55">
        <f t="shared" si="76"/>
        <v>5.128205128205128E-2</v>
      </c>
      <c r="U55">
        <f t="shared" ref="U55:X55" si="77">U54/39</f>
        <v>0.10256410256410256</v>
      </c>
      <c r="V55">
        <f t="shared" si="77"/>
        <v>0.17948717948717949</v>
      </c>
      <c r="W55">
        <f t="shared" si="77"/>
        <v>0.15384615384615385</v>
      </c>
      <c r="X55">
        <f t="shared" si="77"/>
        <v>0.38461538461538464</v>
      </c>
      <c r="Y55">
        <f>Y54/39</f>
        <v>0.4358974358974359</v>
      </c>
      <c r="AA55">
        <f>AA54/39</f>
        <v>0.20512820512820512</v>
      </c>
      <c r="AB55">
        <f>AB54/39</f>
        <v>0.20512820512820512</v>
      </c>
      <c r="AC55">
        <f>AC54/39</f>
        <v>0.23076923076923078</v>
      </c>
      <c r="AD55">
        <f>AD54/39</f>
        <v>0.33333333333333331</v>
      </c>
      <c r="AE55">
        <f t="shared" ref="AE55" si="78">AE54/39</f>
        <v>0.35897435897435898</v>
      </c>
      <c r="AF55">
        <f>AF54/39</f>
        <v>0.5641025641025641</v>
      </c>
      <c r="AH55">
        <f t="shared" ref="AH55:AI55" si="79">AH54/39</f>
        <v>0.15384615384615385</v>
      </c>
      <c r="AI55">
        <f t="shared" si="79"/>
        <v>0</v>
      </c>
      <c r="AJ55">
        <f>AJ54/39</f>
        <v>0.15384615384615385</v>
      </c>
      <c r="AK55">
        <f>AK54/39</f>
        <v>0.12820512820512819</v>
      </c>
      <c r="AL55">
        <f t="shared" ref="AL55:BA55" si="80">AL54/39</f>
        <v>0.25641025641025639</v>
      </c>
      <c r="AM55">
        <f>AM54/39</f>
        <v>0.25641025641025639</v>
      </c>
      <c r="AO55">
        <f t="shared" ref="AO55:AT55" si="81">AO54/39</f>
        <v>0.12820512820512819</v>
      </c>
      <c r="AP55">
        <f t="shared" si="81"/>
        <v>2.564102564102564E-2</v>
      </c>
      <c r="AQ55">
        <f t="shared" si="81"/>
        <v>0.10256410256410256</v>
      </c>
      <c r="AR55">
        <f t="shared" si="81"/>
        <v>5.128205128205128E-2</v>
      </c>
      <c r="AS55">
        <f t="shared" si="81"/>
        <v>0.12820512820512819</v>
      </c>
      <c r="AT55">
        <f t="shared" si="81"/>
        <v>7.6923076923076927E-2</v>
      </c>
      <c r="AV55">
        <f t="shared" si="80"/>
        <v>0.17948717948717949</v>
      </c>
      <c r="AW55">
        <f t="shared" si="80"/>
        <v>0.12820512820512819</v>
      </c>
      <c r="AX55">
        <f t="shared" si="80"/>
        <v>0.23076923076923078</v>
      </c>
      <c r="AY55">
        <f t="shared" si="80"/>
        <v>0.10256410256410256</v>
      </c>
      <c r="AZ55">
        <f t="shared" si="80"/>
        <v>0.30769230769230771</v>
      </c>
      <c r="BA55">
        <f t="shared" si="80"/>
        <v>0.35897435897435898</v>
      </c>
      <c r="BC55">
        <f t="shared" ref="BC55:BH55" si="82">BC54/39</f>
        <v>0.20512820512820512</v>
      </c>
      <c r="BD55">
        <f t="shared" si="82"/>
        <v>0</v>
      </c>
      <c r="BE55">
        <f t="shared" si="82"/>
        <v>0.30769230769230771</v>
      </c>
      <c r="BF55">
        <f t="shared" si="82"/>
        <v>0.17948717948717949</v>
      </c>
      <c r="BG55">
        <f t="shared" si="82"/>
        <v>0.51282051282051277</v>
      </c>
      <c r="BH55">
        <f t="shared" si="82"/>
        <v>0.5641025641025641</v>
      </c>
    </row>
    <row r="58" spans="1:60" x14ac:dyDescent="0.25">
      <c r="A58" s="1" t="s">
        <v>51</v>
      </c>
      <c r="F58">
        <v>3800</v>
      </c>
      <c r="G58">
        <v>1306</v>
      </c>
      <c r="H58">
        <v>87</v>
      </c>
      <c r="I58">
        <v>250</v>
      </c>
      <c r="J58">
        <v>48200</v>
      </c>
      <c r="K58">
        <v>7595</v>
      </c>
      <c r="M58">
        <v>9247</v>
      </c>
      <c r="N58">
        <v>1275</v>
      </c>
      <c r="O58">
        <v>41771</v>
      </c>
      <c r="P58" t="s">
        <v>55</v>
      </c>
      <c r="Q58">
        <v>11899</v>
      </c>
      <c r="R58">
        <v>217</v>
      </c>
      <c r="T58">
        <v>48470</v>
      </c>
      <c r="U58">
        <v>2738</v>
      </c>
      <c r="V58">
        <v>1731</v>
      </c>
      <c r="W58">
        <v>44</v>
      </c>
      <c r="X58">
        <v>30000</v>
      </c>
      <c r="Y58">
        <v>11819</v>
      </c>
      <c r="AA58">
        <v>73000</v>
      </c>
      <c r="AB58">
        <v>8200</v>
      </c>
      <c r="AC58">
        <v>133</v>
      </c>
      <c r="AD58">
        <v>236000</v>
      </c>
      <c r="AE58">
        <v>31530</v>
      </c>
      <c r="AF58">
        <v>54000</v>
      </c>
      <c r="AH58">
        <v>442</v>
      </c>
      <c r="AI58">
        <v>276</v>
      </c>
      <c r="AJ58">
        <v>1500</v>
      </c>
      <c r="AK58">
        <v>231</v>
      </c>
      <c r="AL58">
        <v>2629</v>
      </c>
      <c r="AM58">
        <v>506</v>
      </c>
      <c r="AO58">
        <v>474</v>
      </c>
      <c r="AP58">
        <v>400</v>
      </c>
      <c r="AQ58" t="s">
        <v>69</v>
      </c>
      <c r="AR58" t="s">
        <v>55</v>
      </c>
      <c r="AS58">
        <v>1200</v>
      </c>
      <c r="AT58" t="s">
        <v>55</v>
      </c>
      <c r="AV58">
        <v>130</v>
      </c>
      <c r="AW58">
        <v>705</v>
      </c>
      <c r="AX58">
        <v>124</v>
      </c>
      <c r="AY58">
        <v>212</v>
      </c>
      <c r="AZ58">
        <v>22864</v>
      </c>
      <c r="BA58">
        <v>481</v>
      </c>
      <c r="BC58">
        <v>102</v>
      </c>
      <c r="BD58" t="s">
        <v>55</v>
      </c>
      <c r="BE58">
        <v>32242</v>
      </c>
      <c r="BF58">
        <f>12+53+59+303+11+660+329</f>
        <v>1427</v>
      </c>
      <c r="BG58">
        <v>2445</v>
      </c>
      <c r="BH58">
        <v>6800</v>
      </c>
    </row>
    <row r="60" spans="1:60" x14ac:dyDescent="0.25">
      <c r="A60" s="1" t="s">
        <v>108</v>
      </c>
      <c r="B60">
        <f>SUM(C3:C47)/1872</f>
        <v>0.21901709401709402</v>
      </c>
    </row>
    <row r="62" spans="1:60" x14ac:dyDescent="0.25">
      <c r="A62" s="1" t="s">
        <v>110</v>
      </c>
    </row>
    <row r="63" spans="1:60" x14ac:dyDescent="0.25">
      <c r="A63" s="1" t="s">
        <v>99</v>
      </c>
      <c r="B63">
        <f>SUM(F54:K54)/234</f>
        <v>0.20085470085470086</v>
      </c>
      <c r="F63">
        <v>0.18181818181818182</v>
      </c>
      <c r="G63">
        <v>0.18181818181818182</v>
      </c>
      <c r="H63">
        <v>0</v>
      </c>
      <c r="I63">
        <v>0.36363636363636365</v>
      </c>
      <c r="J63">
        <v>0.54545454545454541</v>
      </c>
      <c r="K63">
        <v>0</v>
      </c>
    </row>
    <row r="64" spans="1:60" x14ac:dyDescent="0.25">
      <c r="A64" s="1" t="s">
        <v>78</v>
      </c>
      <c r="B64">
        <f>SUM(AA54:AF54)/234</f>
        <v>0.31623931623931623</v>
      </c>
      <c r="F64">
        <v>7.6923076923076927E-2</v>
      </c>
      <c r="G64">
        <v>0.15384615384615385</v>
      </c>
      <c r="H64">
        <v>0</v>
      </c>
      <c r="I64">
        <v>0</v>
      </c>
      <c r="J64">
        <v>0.53846153846153844</v>
      </c>
      <c r="K64">
        <v>0</v>
      </c>
    </row>
    <row r="65" spans="1:11" x14ac:dyDescent="0.25">
      <c r="A65" s="1" t="s">
        <v>64</v>
      </c>
      <c r="B65">
        <f>SUM(AO54:AT54)/234</f>
        <v>8.5470085470085472E-2</v>
      </c>
      <c r="F65">
        <v>0</v>
      </c>
      <c r="G65">
        <v>0</v>
      </c>
      <c r="H65">
        <v>0</v>
      </c>
      <c r="I65">
        <v>0</v>
      </c>
      <c r="J65">
        <v>0.7142857142857143</v>
      </c>
      <c r="K65">
        <v>0</v>
      </c>
    </row>
    <row r="66" spans="1:11" x14ac:dyDescent="0.25">
      <c r="A66" s="1" t="s">
        <v>44</v>
      </c>
      <c r="B66">
        <f>SUM(BC54:BH54)/234</f>
        <v>0.29487179487179488</v>
      </c>
      <c r="F66">
        <v>0.25</v>
      </c>
      <c r="G66">
        <v>0.375</v>
      </c>
      <c r="H66">
        <v>0.5</v>
      </c>
      <c r="I66">
        <v>0.25</v>
      </c>
      <c r="J66">
        <v>0.375</v>
      </c>
      <c r="K66">
        <v>0.5</v>
      </c>
    </row>
    <row r="67" spans="1:11" x14ac:dyDescent="0.25">
      <c r="A67" s="1" t="s">
        <v>109</v>
      </c>
      <c r="B67">
        <f>SUM(B63:B66)/4</f>
        <v>0.22435897435897434</v>
      </c>
    </row>
    <row r="69" spans="1:11" x14ac:dyDescent="0.25">
      <c r="A69" s="1" t="s">
        <v>111</v>
      </c>
    </row>
    <row r="70" spans="1:11" x14ac:dyDescent="0.25">
      <c r="A70" s="1" t="s">
        <v>85</v>
      </c>
      <c r="B70">
        <f>SUM(T54:Y54)/234</f>
        <v>0.21794871794871795</v>
      </c>
    </row>
    <row r="71" spans="1:11" x14ac:dyDescent="0.25">
      <c r="A71" s="1" t="s">
        <v>92</v>
      </c>
      <c r="B71">
        <f>SUM(M54:R54)/234</f>
        <v>0.2606837606837607</v>
      </c>
    </row>
    <row r="72" spans="1:11" x14ac:dyDescent="0.25">
      <c r="A72" s="1" t="s">
        <v>71</v>
      </c>
      <c r="B72">
        <f>SUM(AH54:AM54)/234</f>
        <v>0.15811965811965811</v>
      </c>
    </row>
    <row r="73" spans="1:11" x14ac:dyDescent="0.25">
      <c r="A73" s="1" t="s">
        <v>56</v>
      </c>
      <c r="B73">
        <f>SUM(AV54:BA54)/234</f>
        <v>0.21794871794871795</v>
      </c>
    </row>
    <row r="74" spans="1:11" x14ac:dyDescent="0.25">
      <c r="A74" s="1" t="s">
        <v>112</v>
      </c>
      <c r="B74">
        <f>SUM(B70:B73)/4</f>
        <v>0.21367521367521367</v>
      </c>
    </row>
    <row r="76" spans="1:11" x14ac:dyDescent="0.25">
      <c r="A76" s="1" t="s">
        <v>113</v>
      </c>
      <c r="B76">
        <f>D76/624</f>
        <v>0.11698717948717949</v>
      </c>
      <c r="D76">
        <f>SUM(F54:G54)+SUM(M54:N54)+SUM(T54:U54)+SUM(AA54:AB54)+SUM(AH54:AI54)+SUM(AO54:AP54)+SUM(AV54:AW54)+SUM(BC54:BD54)</f>
        <v>73</v>
      </c>
    </row>
    <row r="77" spans="1:11" x14ac:dyDescent="0.25">
      <c r="A77" s="1" t="s">
        <v>114</v>
      </c>
      <c r="B77">
        <f>D77/624</f>
        <v>0.18108974358974358</v>
      </c>
      <c r="D77">
        <f>SUM(H54:I54)+SUM(O54:P54)+SUM(V54:W54)+SUM(AC54:AD54)+SUM(AJ54:AK54)+SUM(AQ54:AR54)+SUM(AX54:AY54)+SUM(BE54:BF54)</f>
        <v>113</v>
      </c>
    </row>
    <row r="78" spans="1:11" x14ac:dyDescent="0.25">
      <c r="A78" s="1" t="s">
        <v>115</v>
      </c>
      <c r="B78">
        <f>D78/624</f>
        <v>0.35897435897435898</v>
      </c>
      <c r="D78">
        <f>SUM(J54:K54)+SUM(Q54:R54)+SUM(X54:Y54)+SUM(AE54:AF54)+SUM(AL54:AM54)+SUM(AS54:AT54)+SUM(AZ54:BA54)+SUM(BG54:BH54)</f>
        <v>224</v>
      </c>
    </row>
    <row r="80" spans="1:11" x14ac:dyDescent="0.25">
      <c r="D80">
        <f>SUM(D76:D78)/1872</f>
        <v>0.21901709401709402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opLeftCell="J1" workbookViewId="0">
      <pane ySplit="1" topLeftCell="A2" activePane="bottomLeft" state="frozen"/>
      <selection pane="bottomLeft" activeCell="K1" sqref="K1:R49"/>
    </sheetView>
  </sheetViews>
  <sheetFormatPr baseColWidth="10" defaultRowHeight="15" x14ac:dyDescent="0.25"/>
  <cols>
    <col min="1" max="1" width="14.42578125" customWidth="1"/>
    <col min="5" max="5" width="10" customWidth="1"/>
    <col min="8" max="8" width="17.42578125" customWidth="1"/>
    <col min="9" max="9" width="15.28515625" customWidth="1"/>
    <col min="10" max="10" width="12.42578125" customWidth="1"/>
    <col min="11" max="11" width="17.42578125" customWidth="1"/>
    <col min="12" max="12" width="12" bestFit="1" customWidth="1"/>
    <col min="13" max="13" width="20.5703125" customWidth="1"/>
    <col min="14" max="14" width="20.28515625" customWidth="1"/>
  </cols>
  <sheetData>
    <row r="1" spans="1:16" x14ac:dyDescent="0.25">
      <c r="A1" s="1" t="s">
        <v>122</v>
      </c>
      <c r="B1" s="1" t="s">
        <v>117</v>
      </c>
      <c r="C1" s="1" t="s">
        <v>119</v>
      </c>
      <c r="D1" s="1" t="s">
        <v>113</v>
      </c>
      <c r="E1" s="1" t="s">
        <v>114</v>
      </c>
      <c r="F1" s="1" t="s">
        <v>115</v>
      </c>
      <c r="G1" s="1" t="s">
        <v>118</v>
      </c>
      <c r="H1" s="1" t="s">
        <v>144</v>
      </c>
      <c r="I1" s="1" t="s">
        <v>116</v>
      </c>
      <c r="J1" s="1" t="s">
        <v>120</v>
      </c>
      <c r="L1" s="1" t="s">
        <v>142</v>
      </c>
      <c r="M1" s="1" t="s">
        <v>50</v>
      </c>
      <c r="N1" s="1" t="s">
        <v>143</v>
      </c>
      <c r="O1" s="1"/>
      <c r="P1" s="1" t="s">
        <v>141</v>
      </c>
    </row>
    <row r="2" spans="1:16" x14ac:dyDescent="0.25">
      <c r="A2" t="s">
        <v>105</v>
      </c>
      <c r="B2">
        <v>0.12820512820512819</v>
      </c>
      <c r="C2">
        <v>1</v>
      </c>
      <c r="D2">
        <v>1</v>
      </c>
      <c r="E2">
        <v>0</v>
      </c>
      <c r="F2">
        <v>0</v>
      </c>
      <c r="G2">
        <v>3800</v>
      </c>
      <c r="H2">
        <v>5.8819332000000006</v>
      </c>
      <c r="I2">
        <v>5</v>
      </c>
      <c r="J2" t="s">
        <v>121</v>
      </c>
      <c r="K2">
        <v>907515000</v>
      </c>
      <c r="M2">
        <f ca="1">K2*M2</f>
        <v>0</v>
      </c>
      <c r="O2" t="s">
        <v>56</v>
      </c>
      <c r="P2">
        <v>2.6366000000000001E-2</v>
      </c>
    </row>
    <row r="3" spans="1:16" x14ac:dyDescent="0.25">
      <c r="A3" t="s">
        <v>104</v>
      </c>
      <c r="B3">
        <v>0.17948717948717949</v>
      </c>
      <c r="C3">
        <v>1</v>
      </c>
      <c r="D3">
        <v>1</v>
      </c>
      <c r="E3">
        <v>0</v>
      </c>
      <c r="F3">
        <v>0</v>
      </c>
      <c r="G3">
        <v>1306</v>
      </c>
      <c r="H3">
        <v>3.4044647999999995</v>
      </c>
      <c r="I3">
        <v>7</v>
      </c>
      <c r="J3" t="s">
        <v>121</v>
      </c>
      <c r="K3">
        <v>2817827000</v>
      </c>
      <c r="O3" t="s">
        <v>85</v>
      </c>
      <c r="P3">
        <v>0.106865</v>
      </c>
    </row>
    <row r="4" spans="1:16" x14ac:dyDescent="0.25">
      <c r="A4" t="s">
        <v>103</v>
      </c>
      <c r="B4">
        <v>0.10256410256410256</v>
      </c>
      <c r="C4">
        <v>1</v>
      </c>
      <c r="D4">
        <v>0</v>
      </c>
      <c r="E4">
        <v>1</v>
      </c>
      <c r="F4">
        <v>0</v>
      </c>
      <c r="G4">
        <v>87</v>
      </c>
      <c r="H4">
        <v>63.543506800000003</v>
      </c>
      <c r="I4">
        <v>4</v>
      </c>
      <c r="J4" t="s">
        <v>121</v>
      </c>
      <c r="K4">
        <v>277150000</v>
      </c>
      <c r="O4" t="s">
        <v>99</v>
      </c>
      <c r="P4">
        <v>0.93812700000000004</v>
      </c>
    </row>
    <row r="5" spans="1:16" x14ac:dyDescent="0.25">
      <c r="A5" t="s">
        <v>102</v>
      </c>
      <c r="B5">
        <v>0.15384615384615385</v>
      </c>
      <c r="C5">
        <v>1</v>
      </c>
      <c r="D5">
        <v>0</v>
      </c>
      <c r="E5">
        <v>1</v>
      </c>
      <c r="F5">
        <v>0</v>
      </c>
      <c r="G5">
        <v>250</v>
      </c>
      <c r="H5">
        <v>2.0134799999999999</v>
      </c>
      <c r="I5">
        <v>6</v>
      </c>
      <c r="J5" t="s">
        <v>121</v>
      </c>
      <c r="K5">
        <v>37600000</v>
      </c>
      <c r="O5" t="s">
        <v>44</v>
      </c>
      <c r="P5">
        <v>1.9449000000000001E-2</v>
      </c>
    </row>
    <row r="6" spans="1:16" x14ac:dyDescent="0.25">
      <c r="A6" t="s">
        <v>101</v>
      </c>
      <c r="B6">
        <v>0.53846153846153844</v>
      </c>
      <c r="C6">
        <v>1</v>
      </c>
      <c r="D6">
        <v>0</v>
      </c>
      <c r="E6">
        <v>0</v>
      </c>
      <c r="F6">
        <v>1</v>
      </c>
      <c r="G6">
        <v>48200</v>
      </c>
      <c r="H6">
        <v>-1.18148E-2</v>
      </c>
      <c r="I6">
        <v>21</v>
      </c>
      <c r="J6" t="s">
        <v>121</v>
      </c>
      <c r="K6">
        <v>23384000000</v>
      </c>
      <c r="O6" t="s">
        <v>71</v>
      </c>
      <c r="P6">
        <v>4.5999999999999999E-3</v>
      </c>
    </row>
    <row r="7" spans="1:16" x14ac:dyDescent="0.25">
      <c r="A7" t="s">
        <v>100</v>
      </c>
      <c r="B7">
        <v>0.102564102564103</v>
      </c>
      <c r="C7">
        <v>1</v>
      </c>
      <c r="D7">
        <v>0</v>
      </c>
      <c r="E7">
        <v>0</v>
      </c>
      <c r="F7">
        <v>1</v>
      </c>
      <c r="G7">
        <v>7595</v>
      </c>
      <c r="H7">
        <v>4.0071782999999996</v>
      </c>
      <c r="I7">
        <v>4</v>
      </c>
      <c r="J7" t="s">
        <v>121</v>
      </c>
      <c r="K7">
        <v>20555000000</v>
      </c>
      <c r="O7" t="s">
        <v>64</v>
      </c>
      <c r="P7">
        <v>8.8999999999999999E-3</v>
      </c>
    </row>
    <row r="8" spans="1:16" x14ac:dyDescent="0.25">
      <c r="A8" t="s">
        <v>123</v>
      </c>
      <c r="B8">
        <v>0.20512820512820501</v>
      </c>
      <c r="C8">
        <v>2</v>
      </c>
      <c r="D8">
        <v>1</v>
      </c>
      <c r="E8">
        <v>0</v>
      </c>
      <c r="F8">
        <v>0</v>
      </c>
      <c r="G8">
        <v>102</v>
      </c>
      <c r="H8" t="s">
        <v>55</v>
      </c>
      <c r="I8">
        <v>8</v>
      </c>
      <c r="J8" t="s">
        <v>127</v>
      </c>
      <c r="O8" t="s">
        <v>92</v>
      </c>
      <c r="P8">
        <v>2.9E-4</v>
      </c>
    </row>
    <row r="9" spans="1:16" x14ac:dyDescent="0.25">
      <c r="A9" t="s">
        <v>124</v>
      </c>
      <c r="B9">
        <v>0</v>
      </c>
      <c r="C9">
        <v>2</v>
      </c>
      <c r="D9">
        <v>1</v>
      </c>
      <c r="E9">
        <v>0</v>
      </c>
      <c r="F9">
        <v>0</v>
      </c>
      <c r="G9" s="6" t="s">
        <v>55</v>
      </c>
      <c r="H9">
        <v>26.715931300000001</v>
      </c>
      <c r="I9">
        <v>0</v>
      </c>
      <c r="J9" t="s">
        <v>127</v>
      </c>
      <c r="K9">
        <v>230543893</v>
      </c>
      <c r="L9">
        <f>P5*K9</f>
        <v>4483848.1749570007</v>
      </c>
    </row>
    <row r="10" spans="1:16" x14ac:dyDescent="0.25">
      <c r="A10" t="s">
        <v>52</v>
      </c>
      <c r="B10">
        <v>0.30769230769230771</v>
      </c>
      <c r="C10">
        <v>2</v>
      </c>
      <c r="D10">
        <v>0</v>
      </c>
      <c r="E10">
        <v>1</v>
      </c>
      <c r="F10">
        <v>0</v>
      </c>
      <c r="G10">
        <v>32242</v>
      </c>
      <c r="H10">
        <v>1.1120680000000001</v>
      </c>
      <c r="I10">
        <v>12</v>
      </c>
      <c r="J10" t="s">
        <v>127</v>
      </c>
      <c r="K10">
        <v>18230000000</v>
      </c>
      <c r="L10">
        <f>K10*P5</f>
        <v>354555270</v>
      </c>
    </row>
    <row r="11" spans="1:16" x14ac:dyDescent="0.25">
      <c r="A11" t="s">
        <v>125</v>
      </c>
      <c r="B11">
        <v>0.17948717948717949</v>
      </c>
      <c r="C11">
        <v>2</v>
      </c>
      <c r="D11">
        <v>0</v>
      </c>
      <c r="E11">
        <v>1</v>
      </c>
      <c r="F11">
        <v>0</v>
      </c>
      <c r="G11">
        <v>1427</v>
      </c>
      <c r="H11">
        <v>39</v>
      </c>
      <c r="I11">
        <v>7</v>
      </c>
      <c r="J11" t="s">
        <v>127</v>
      </c>
    </row>
    <row r="12" spans="1:16" x14ac:dyDescent="0.25">
      <c r="A12" t="s">
        <v>126</v>
      </c>
      <c r="B12">
        <v>0.51282051282051277</v>
      </c>
      <c r="C12">
        <v>2</v>
      </c>
      <c r="D12">
        <v>0</v>
      </c>
      <c r="E12">
        <v>0</v>
      </c>
      <c r="F12">
        <v>1</v>
      </c>
      <c r="G12">
        <v>2445</v>
      </c>
      <c r="H12">
        <v>19.7</v>
      </c>
      <c r="I12">
        <v>20</v>
      </c>
      <c r="J12" t="s">
        <v>127</v>
      </c>
    </row>
    <row r="13" spans="1:16" x14ac:dyDescent="0.25">
      <c r="A13" t="s">
        <v>47</v>
      </c>
      <c r="B13">
        <v>0.5641025641025641</v>
      </c>
      <c r="C13">
        <v>2</v>
      </c>
      <c r="D13">
        <v>0</v>
      </c>
      <c r="E13">
        <v>0</v>
      </c>
      <c r="F13">
        <v>1</v>
      </c>
      <c r="G13">
        <v>6800</v>
      </c>
      <c r="H13">
        <v>15</v>
      </c>
      <c r="I13">
        <v>22</v>
      </c>
      <c r="J13" t="s">
        <v>127</v>
      </c>
    </row>
    <row r="14" spans="1:16" x14ac:dyDescent="0.25">
      <c r="A14" t="s">
        <v>129</v>
      </c>
      <c r="B14">
        <v>0.12820512820512819</v>
      </c>
      <c r="C14">
        <v>3</v>
      </c>
      <c r="D14">
        <v>1</v>
      </c>
      <c r="E14">
        <v>0</v>
      </c>
      <c r="F14">
        <v>0</v>
      </c>
      <c r="G14">
        <v>474</v>
      </c>
      <c r="H14">
        <v>22.3579787</v>
      </c>
      <c r="I14">
        <v>5</v>
      </c>
      <c r="J14" t="s">
        <v>128</v>
      </c>
      <c r="K14">
        <v>22257182000</v>
      </c>
      <c r="L14">
        <f>K14*P7</f>
        <v>198088919.80000001</v>
      </c>
      <c r="M14" t="e">
        <f>#REF!/L14</f>
        <v>#REF!</v>
      </c>
      <c r="N14">
        <v>0.22357978651565141</v>
      </c>
    </row>
    <row r="15" spans="1:16" x14ac:dyDescent="0.25">
      <c r="A15" t="s">
        <v>46</v>
      </c>
      <c r="B15">
        <v>2.564102564102564E-2</v>
      </c>
      <c r="C15">
        <v>3</v>
      </c>
      <c r="D15">
        <v>1</v>
      </c>
      <c r="E15">
        <v>0</v>
      </c>
      <c r="F15">
        <v>0</v>
      </c>
      <c r="G15">
        <v>400</v>
      </c>
      <c r="H15">
        <v>1.3471485999999999</v>
      </c>
      <c r="I15">
        <v>1</v>
      </c>
      <c r="J15" t="s">
        <v>128</v>
      </c>
      <c r="K15">
        <v>120253994000</v>
      </c>
      <c r="L15">
        <f>K15*P7</f>
        <v>1070260546.6</v>
      </c>
      <c r="M15" t="e">
        <f>#REF!/L15</f>
        <v>#REF!</v>
      </c>
      <c r="N15">
        <v>1.3471486028148055E-2</v>
      </c>
    </row>
    <row r="16" spans="1:16" x14ac:dyDescent="0.25">
      <c r="A16" t="s">
        <v>68</v>
      </c>
      <c r="B16">
        <v>0.10256410256410256</v>
      </c>
      <c r="C16">
        <v>3</v>
      </c>
      <c r="D16">
        <v>0</v>
      </c>
      <c r="E16">
        <v>1</v>
      </c>
      <c r="F16">
        <v>0</v>
      </c>
      <c r="G16">
        <v>300</v>
      </c>
      <c r="H16">
        <v>4.7728000000000002</v>
      </c>
      <c r="I16">
        <v>4</v>
      </c>
      <c r="J16" t="s">
        <v>128</v>
      </c>
      <c r="K16">
        <v>2383297000</v>
      </c>
      <c r="L16">
        <f>K16*P7</f>
        <v>21211343.300000001</v>
      </c>
      <c r="M16" t="e">
        <f>#REF!/L16</f>
        <v>#REF!</v>
      </c>
      <c r="N16">
        <v>4.7728000328956063E-2</v>
      </c>
    </row>
    <row r="17" spans="1:15" x14ac:dyDescent="0.25">
      <c r="A17" t="s">
        <v>67</v>
      </c>
      <c r="B17">
        <v>5.1282051282051301E-2</v>
      </c>
      <c r="C17">
        <v>3</v>
      </c>
      <c r="D17">
        <v>0</v>
      </c>
      <c r="E17">
        <v>1</v>
      </c>
      <c r="F17">
        <v>0</v>
      </c>
      <c r="G17" s="6" t="s">
        <v>55</v>
      </c>
      <c r="H17">
        <v>1.2790569999999999</v>
      </c>
      <c r="I17">
        <v>2</v>
      </c>
      <c r="J17" t="s">
        <v>128</v>
      </c>
      <c r="K17">
        <v>9929190000</v>
      </c>
      <c r="L17">
        <f>K17*P7</f>
        <v>88369791</v>
      </c>
      <c r="M17" t="e">
        <f>#REF!/L17</f>
        <v>#REF!</v>
      </c>
      <c r="N17">
        <v>1.2790570026356632E-2</v>
      </c>
    </row>
    <row r="18" spans="1:15" x14ac:dyDescent="0.25">
      <c r="A18" t="s">
        <v>130</v>
      </c>
      <c r="B18">
        <v>0.12820512820512819</v>
      </c>
      <c r="C18">
        <v>3</v>
      </c>
      <c r="D18">
        <v>0</v>
      </c>
      <c r="E18">
        <v>0</v>
      </c>
      <c r="F18">
        <v>1</v>
      </c>
      <c r="G18">
        <v>1200</v>
      </c>
      <c r="H18">
        <v>9.5307271</v>
      </c>
      <c r="I18">
        <v>5</v>
      </c>
      <c r="J18" t="s">
        <v>128</v>
      </c>
      <c r="K18">
        <v>5022408000</v>
      </c>
      <c r="L18">
        <f>K18*P7</f>
        <v>44699431.200000003</v>
      </c>
      <c r="M18" t="e">
        <f>#REF!/L18</f>
        <v>#REF!</v>
      </c>
      <c r="N18">
        <v>9.530727093457958E-2</v>
      </c>
    </row>
    <row r="19" spans="1:15" x14ac:dyDescent="0.25">
      <c r="A19" t="s">
        <v>131</v>
      </c>
      <c r="B19">
        <v>7.69230769230769E-2</v>
      </c>
      <c r="C19">
        <v>3</v>
      </c>
      <c r="D19">
        <v>0</v>
      </c>
      <c r="E19">
        <v>0</v>
      </c>
      <c r="F19">
        <v>1</v>
      </c>
      <c r="G19" s="6" t="s">
        <v>55</v>
      </c>
      <c r="H19">
        <v>14.780796500000001</v>
      </c>
      <c r="I19">
        <v>3</v>
      </c>
      <c r="J19" t="s">
        <v>128</v>
      </c>
      <c r="K19">
        <v>8098136000</v>
      </c>
      <c r="L19">
        <f>K19*P7</f>
        <v>72073410.400000006</v>
      </c>
      <c r="M19" t="e">
        <f>#REF!/L19</f>
        <v>#REF!</v>
      </c>
      <c r="N19">
        <v>0.14780796469706114</v>
      </c>
    </row>
    <row r="20" spans="1:15" x14ac:dyDescent="0.25">
      <c r="A20" t="s">
        <v>84</v>
      </c>
      <c r="B20">
        <v>0.20512820512820512</v>
      </c>
      <c r="C20">
        <v>4</v>
      </c>
      <c r="D20">
        <v>1</v>
      </c>
      <c r="E20">
        <v>0</v>
      </c>
      <c r="F20">
        <v>0</v>
      </c>
      <c r="G20">
        <v>73767</v>
      </c>
      <c r="H20">
        <v>9.2243187000000013</v>
      </c>
      <c r="I20">
        <v>8</v>
      </c>
      <c r="J20" t="s">
        <v>121</v>
      </c>
      <c r="K20">
        <v>20511000000</v>
      </c>
      <c r="M20" t="e">
        <f>#REF!/K20</f>
        <v>#REF!</v>
      </c>
      <c r="N20">
        <v>9.2243186582809222E-2</v>
      </c>
    </row>
    <row r="21" spans="1:15" x14ac:dyDescent="0.25">
      <c r="A21" t="s">
        <v>83</v>
      </c>
      <c r="B21">
        <v>0.20512820512820512</v>
      </c>
      <c r="C21">
        <v>4</v>
      </c>
      <c r="D21">
        <v>1</v>
      </c>
      <c r="E21">
        <v>0</v>
      </c>
      <c r="F21">
        <v>0</v>
      </c>
      <c r="G21" s="6">
        <v>8200</v>
      </c>
      <c r="H21">
        <v>13.5864198</v>
      </c>
      <c r="I21">
        <v>8</v>
      </c>
      <c r="J21" t="s">
        <v>121</v>
      </c>
      <c r="K21">
        <v>3240000000</v>
      </c>
      <c r="M21" t="e">
        <f>#REF!/K21</f>
        <v>#REF!</v>
      </c>
      <c r="N21">
        <v>0.13586419753086421</v>
      </c>
    </row>
    <row r="22" spans="1:15" x14ac:dyDescent="0.25">
      <c r="A22" t="s">
        <v>82</v>
      </c>
      <c r="B22">
        <v>0.23076923076923078</v>
      </c>
      <c r="C22">
        <v>4</v>
      </c>
      <c r="D22">
        <v>0</v>
      </c>
      <c r="E22">
        <v>1</v>
      </c>
      <c r="F22">
        <v>0</v>
      </c>
      <c r="G22">
        <v>133</v>
      </c>
      <c r="H22">
        <v>-299.29479559999999</v>
      </c>
      <c r="I22">
        <v>9</v>
      </c>
      <c r="J22" t="s">
        <v>121</v>
      </c>
      <c r="K22">
        <v>39563000</v>
      </c>
      <c r="M22" t="e">
        <f>#REF!/K22</f>
        <v>#REF!</v>
      </c>
      <c r="N22">
        <v>-2.9929479564239316</v>
      </c>
    </row>
    <row r="23" spans="1:15" x14ac:dyDescent="0.25">
      <c r="A23" t="s">
        <v>81</v>
      </c>
      <c r="B23">
        <v>0.33333333333333331</v>
      </c>
      <c r="C23">
        <v>4</v>
      </c>
      <c r="D23">
        <v>0</v>
      </c>
      <c r="E23">
        <v>1</v>
      </c>
      <c r="F23">
        <v>0</v>
      </c>
      <c r="G23" s="6">
        <v>236000</v>
      </c>
      <c r="H23">
        <v>2.2275738</v>
      </c>
      <c r="I23">
        <v>13</v>
      </c>
      <c r="J23" t="s">
        <v>121</v>
      </c>
      <c r="K23">
        <v>38203000000</v>
      </c>
      <c r="M23" t="e">
        <f>#REF!/K23</f>
        <v>#REF!</v>
      </c>
      <c r="N23">
        <v>2.2275737507525588E-2</v>
      </c>
    </row>
    <row r="24" spans="1:15" x14ac:dyDescent="0.25">
      <c r="A24" t="s">
        <v>80</v>
      </c>
      <c r="B24">
        <v>0.35897435897435898</v>
      </c>
      <c r="C24">
        <v>4</v>
      </c>
      <c r="D24">
        <v>0</v>
      </c>
      <c r="E24">
        <v>0</v>
      </c>
      <c r="F24">
        <v>1</v>
      </c>
      <c r="G24">
        <v>31530</v>
      </c>
      <c r="H24">
        <v>1.6199999999999999</v>
      </c>
      <c r="I24">
        <v>14</v>
      </c>
      <c r="J24" t="s">
        <v>121</v>
      </c>
      <c r="M24">
        <v>1.6199999999999999E-2</v>
      </c>
      <c r="N24">
        <v>1.6199999999999999E-2</v>
      </c>
    </row>
    <row r="25" spans="1:15" x14ac:dyDescent="0.25">
      <c r="A25" t="s">
        <v>79</v>
      </c>
      <c r="B25">
        <v>0.5641025641025641</v>
      </c>
      <c r="C25">
        <v>4</v>
      </c>
      <c r="D25">
        <v>0</v>
      </c>
      <c r="E25">
        <v>0</v>
      </c>
      <c r="F25">
        <v>1</v>
      </c>
      <c r="G25" s="6">
        <v>54000</v>
      </c>
      <c r="H25">
        <v>8</v>
      </c>
      <c r="I25">
        <v>22</v>
      </c>
      <c r="J25" t="s">
        <v>121</v>
      </c>
      <c r="K25">
        <v>4413000000</v>
      </c>
      <c r="M25">
        <v>0.08</v>
      </c>
      <c r="N25">
        <v>0.08</v>
      </c>
    </row>
    <row r="26" spans="1:15" x14ac:dyDescent="0.25">
      <c r="A26" t="s">
        <v>77</v>
      </c>
      <c r="B26">
        <v>0.15384615384615385</v>
      </c>
      <c r="C26">
        <v>7</v>
      </c>
      <c r="D26">
        <v>1</v>
      </c>
      <c r="E26">
        <v>0</v>
      </c>
      <c r="F26">
        <v>0</v>
      </c>
      <c r="G26">
        <v>442</v>
      </c>
      <c r="H26">
        <v>22.212055799999998</v>
      </c>
      <c r="I26">
        <v>6</v>
      </c>
      <c r="J26" t="s">
        <v>128</v>
      </c>
      <c r="K26">
        <v>10448353000</v>
      </c>
      <c r="L26">
        <f>K26*P6</f>
        <v>48062423.799999997</v>
      </c>
      <c r="M26">
        <v>0.22212055813964174</v>
      </c>
    </row>
    <row r="27" spans="1:15" x14ac:dyDescent="0.25">
      <c r="A27" t="s">
        <v>76</v>
      </c>
      <c r="B27">
        <v>0</v>
      </c>
      <c r="C27">
        <v>7</v>
      </c>
      <c r="D27">
        <v>1</v>
      </c>
      <c r="E27">
        <v>0</v>
      </c>
      <c r="F27">
        <v>0</v>
      </c>
      <c r="G27" s="6">
        <v>276</v>
      </c>
      <c r="H27">
        <v>1.0174903000000002</v>
      </c>
      <c r="I27">
        <v>0</v>
      </c>
      <c r="J27" t="s">
        <v>128</v>
      </c>
      <c r="K27">
        <v>10478233000</v>
      </c>
      <c r="L27">
        <f>K27*P6</f>
        <v>48199871.799999997</v>
      </c>
      <c r="M27">
        <v>1.0174902581379895E-2</v>
      </c>
    </row>
    <row r="28" spans="1:15" x14ac:dyDescent="0.25">
      <c r="A28" t="s">
        <v>75</v>
      </c>
      <c r="B28">
        <v>0.15384615384615385</v>
      </c>
      <c r="C28">
        <v>7</v>
      </c>
      <c r="D28">
        <v>0</v>
      </c>
      <c r="E28">
        <v>1</v>
      </c>
      <c r="F28">
        <v>0</v>
      </c>
      <c r="G28">
        <v>1500</v>
      </c>
      <c r="H28" t="s">
        <v>55</v>
      </c>
      <c r="I28">
        <v>6</v>
      </c>
      <c r="J28" t="s">
        <v>128</v>
      </c>
      <c r="N28" s="6" t="s">
        <v>55</v>
      </c>
    </row>
    <row r="29" spans="1:15" x14ac:dyDescent="0.25">
      <c r="A29" t="s">
        <v>132</v>
      </c>
      <c r="B29">
        <v>0.12820512820512819</v>
      </c>
      <c r="C29">
        <v>7</v>
      </c>
      <c r="D29">
        <v>0</v>
      </c>
      <c r="E29">
        <v>1</v>
      </c>
      <c r="F29">
        <v>0</v>
      </c>
      <c r="G29" s="6">
        <v>231</v>
      </c>
      <c r="H29">
        <v>-22.980596000000002</v>
      </c>
      <c r="I29">
        <v>5</v>
      </c>
      <c r="J29" t="s">
        <v>128</v>
      </c>
      <c r="K29">
        <v>1460728000</v>
      </c>
      <c r="L29">
        <f>K29*P6</f>
        <v>6719348.7999999998</v>
      </c>
      <c r="N29">
        <v>-0.22980595976800608</v>
      </c>
    </row>
    <row r="30" spans="1:15" x14ac:dyDescent="0.25">
      <c r="A30" t="s">
        <v>73</v>
      </c>
      <c r="B30">
        <v>0.25641025641025639</v>
      </c>
      <c r="C30">
        <v>7</v>
      </c>
      <c r="D30">
        <v>0</v>
      </c>
      <c r="E30">
        <v>0</v>
      </c>
      <c r="F30">
        <v>1</v>
      </c>
      <c r="G30">
        <v>2629</v>
      </c>
      <c r="H30">
        <v>11.933282100000001</v>
      </c>
      <c r="I30">
        <v>10</v>
      </c>
      <c r="J30" t="s">
        <v>128</v>
      </c>
      <c r="K30">
        <v>117210000000</v>
      </c>
      <c r="L30">
        <f>K30*P6</f>
        <v>539166000</v>
      </c>
      <c r="N30">
        <v>0.11933282143161847</v>
      </c>
    </row>
    <row r="31" spans="1:15" x14ac:dyDescent="0.25">
      <c r="A31" t="s">
        <v>72</v>
      </c>
      <c r="B31">
        <v>0.25641025641025639</v>
      </c>
      <c r="C31">
        <v>7</v>
      </c>
      <c r="D31">
        <v>0</v>
      </c>
      <c r="E31">
        <v>0</v>
      </c>
      <c r="F31">
        <v>1</v>
      </c>
      <c r="G31" s="6">
        <v>506</v>
      </c>
      <c r="H31">
        <v>13.5121106</v>
      </c>
      <c r="I31">
        <v>10</v>
      </c>
      <c r="J31" t="s">
        <v>128</v>
      </c>
      <c r="K31">
        <v>8848403000</v>
      </c>
      <c r="L31">
        <f>K31*P6</f>
        <v>40702653.799999997</v>
      </c>
      <c r="N31">
        <v>0.13512110603461439</v>
      </c>
    </row>
    <row r="32" spans="1:15" x14ac:dyDescent="0.25">
      <c r="A32" t="s">
        <v>91</v>
      </c>
      <c r="B32">
        <v>5.1282051282051301E-2</v>
      </c>
      <c r="C32">
        <v>8</v>
      </c>
      <c r="D32">
        <v>1</v>
      </c>
      <c r="E32">
        <v>0</v>
      </c>
      <c r="F32">
        <v>0</v>
      </c>
      <c r="G32">
        <v>48470</v>
      </c>
      <c r="H32">
        <v>4.1000000000000005</v>
      </c>
      <c r="I32">
        <v>2</v>
      </c>
      <c r="J32" t="s">
        <v>121</v>
      </c>
      <c r="K32">
        <v>153049000000</v>
      </c>
      <c r="L32">
        <f>K32*P3</f>
        <v>16355581385</v>
      </c>
      <c r="O32">
        <v>3.345269913557096E-3</v>
      </c>
    </row>
    <row r="33" spans="1:14" x14ac:dyDescent="0.25">
      <c r="A33" t="s">
        <v>133</v>
      </c>
      <c r="B33">
        <v>0.102564102564103</v>
      </c>
      <c r="C33">
        <v>8</v>
      </c>
      <c r="D33">
        <v>1</v>
      </c>
      <c r="E33">
        <v>0</v>
      </c>
      <c r="F33">
        <v>0</v>
      </c>
      <c r="G33" s="6">
        <v>2738</v>
      </c>
      <c r="H33">
        <v>0.33452700000000002</v>
      </c>
      <c r="I33">
        <v>4</v>
      </c>
      <c r="J33" t="s">
        <v>121</v>
      </c>
      <c r="K33">
        <v>20114000000</v>
      </c>
    </row>
    <row r="34" spans="1:14" x14ac:dyDescent="0.25">
      <c r="A34" t="s">
        <v>89</v>
      </c>
      <c r="B34">
        <v>0.17948717948717949</v>
      </c>
      <c r="C34">
        <v>8</v>
      </c>
      <c r="D34">
        <v>0</v>
      </c>
      <c r="E34">
        <v>1</v>
      </c>
      <c r="F34">
        <v>0</v>
      </c>
      <c r="G34">
        <v>1731</v>
      </c>
      <c r="H34">
        <v>10.686500000000001</v>
      </c>
      <c r="I34">
        <v>7</v>
      </c>
      <c r="J34" t="s">
        <v>121</v>
      </c>
      <c r="K34">
        <v>2131000000</v>
      </c>
      <c r="L34">
        <f>K34*P3</f>
        <v>227729315</v>
      </c>
    </row>
    <row r="35" spans="1:14" x14ac:dyDescent="0.25">
      <c r="A35" t="s">
        <v>88</v>
      </c>
      <c r="B35">
        <v>0.15384615384615385</v>
      </c>
      <c r="C35">
        <v>8</v>
      </c>
      <c r="D35">
        <v>0</v>
      </c>
      <c r="E35">
        <v>1</v>
      </c>
      <c r="F35">
        <v>0</v>
      </c>
      <c r="G35" s="6">
        <v>44</v>
      </c>
      <c r="H35">
        <v>-11.0139315</v>
      </c>
      <c r="I35">
        <v>6</v>
      </c>
      <c r="J35" t="s">
        <v>121</v>
      </c>
      <c r="K35">
        <v>154799000</v>
      </c>
      <c r="L35">
        <f>K35*P3</f>
        <v>16542595.135</v>
      </c>
    </row>
    <row r="36" spans="1:14" x14ac:dyDescent="0.25">
      <c r="A36" t="s">
        <v>134</v>
      </c>
      <c r="B36">
        <v>0.38461538461538464</v>
      </c>
      <c r="C36">
        <v>8</v>
      </c>
      <c r="D36">
        <v>0</v>
      </c>
      <c r="E36">
        <v>0</v>
      </c>
      <c r="F36">
        <v>1</v>
      </c>
      <c r="G36">
        <v>30000</v>
      </c>
      <c r="H36">
        <v>36.114398399999999</v>
      </c>
      <c r="I36">
        <v>15</v>
      </c>
      <c r="J36" t="s">
        <v>121</v>
      </c>
      <c r="L36">
        <v>10140000000</v>
      </c>
    </row>
    <row r="37" spans="1:14" x14ac:dyDescent="0.25">
      <c r="A37" t="s">
        <v>135</v>
      </c>
      <c r="B37">
        <v>0.4358974358974359</v>
      </c>
      <c r="C37">
        <v>8</v>
      </c>
      <c r="D37">
        <v>0</v>
      </c>
      <c r="E37">
        <v>0</v>
      </c>
      <c r="F37">
        <v>1</v>
      </c>
      <c r="G37" s="6">
        <v>11819</v>
      </c>
      <c r="H37">
        <v>40.517155899999999</v>
      </c>
      <c r="I37">
        <v>17</v>
      </c>
      <c r="J37" t="s">
        <v>121</v>
      </c>
      <c r="K37">
        <v>40336000000</v>
      </c>
      <c r="L37">
        <f>P3*K37</f>
        <v>4310506640</v>
      </c>
    </row>
    <row r="38" spans="1:14" x14ac:dyDescent="0.25">
      <c r="A38" t="s">
        <v>98</v>
      </c>
      <c r="B38">
        <v>7.6923076923076927E-2</v>
      </c>
      <c r="C38">
        <v>9</v>
      </c>
      <c r="D38">
        <v>1</v>
      </c>
      <c r="E38">
        <v>0</v>
      </c>
      <c r="F38">
        <v>0</v>
      </c>
      <c r="G38">
        <v>9247</v>
      </c>
      <c r="H38">
        <v>5.2365562999999993</v>
      </c>
      <c r="I38">
        <v>3</v>
      </c>
      <c r="J38" t="s">
        <v>136</v>
      </c>
      <c r="K38">
        <v>12282022000000</v>
      </c>
      <c r="L38">
        <f>K38*P8</f>
        <v>3561786380</v>
      </c>
      <c r="M38" t="e">
        <f>#REF!/L38</f>
        <v>#REF!</v>
      </c>
      <c r="N38">
        <v>5.236556325986063E-2</v>
      </c>
    </row>
    <row r="39" spans="1:14" x14ac:dyDescent="0.25">
      <c r="A39" t="s">
        <v>97</v>
      </c>
      <c r="B39">
        <v>0.10256410256410256</v>
      </c>
      <c r="C39">
        <v>9</v>
      </c>
      <c r="D39">
        <v>1</v>
      </c>
      <c r="E39">
        <v>0</v>
      </c>
      <c r="F39">
        <v>0</v>
      </c>
      <c r="G39" s="6">
        <v>1275</v>
      </c>
      <c r="H39" t="s">
        <v>55</v>
      </c>
      <c r="I39">
        <v>4</v>
      </c>
      <c r="J39" t="s">
        <v>136</v>
      </c>
      <c r="M39" s="6" t="s">
        <v>55</v>
      </c>
      <c r="N39" t="s">
        <v>55</v>
      </c>
    </row>
    <row r="40" spans="1:14" x14ac:dyDescent="0.25">
      <c r="A40" t="s">
        <v>96</v>
      </c>
      <c r="B40">
        <v>0.23076923076923078</v>
      </c>
      <c r="C40">
        <v>9</v>
      </c>
      <c r="D40">
        <v>0</v>
      </c>
      <c r="E40">
        <v>1</v>
      </c>
      <c r="F40">
        <v>0</v>
      </c>
      <c r="G40">
        <v>41771</v>
      </c>
      <c r="H40">
        <v>1.7169371999999998</v>
      </c>
      <c r="I40">
        <v>9</v>
      </c>
      <c r="J40" t="s">
        <v>136</v>
      </c>
      <c r="K40">
        <v>33402211000000</v>
      </c>
      <c r="L40">
        <f>K40*P8</f>
        <v>9686641190</v>
      </c>
      <c r="M40" t="e">
        <f>#REF!/L40</f>
        <v>#REF!</v>
      </c>
      <c r="N40">
        <v>1.7169372410706586E-2</v>
      </c>
    </row>
    <row r="41" spans="1:14" x14ac:dyDescent="0.25">
      <c r="A41" t="s">
        <v>95</v>
      </c>
      <c r="B41">
        <v>0.25641025641025639</v>
      </c>
      <c r="C41">
        <v>9</v>
      </c>
      <c r="D41">
        <v>0</v>
      </c>
      <c r="E41">
        <v>1</v>
      </c>
      <c r="F41">
        <v>0</v>
      </c>
      <c r="G41" s="6" t="s">
        <v>55</v>
      </c>
      <c r="H41">
        <v>26.337103499999998</v>
      </c>
      <c r="I41">
        <v>10</v>
      </c>
      <c r="J41" t="s">
        <v>136</v>
      </c>
      <c r="K41">
        <v>121501592000</v>
      </c>
      <c r="L41">
        <f>K41*P8</f>
        <v>35235461.68</v>
      </c>
      <c r="M41" t="e">
        <f>#REF!/L41</f>
        <v>#REF!</v>
      </c>
      <c r="N41">
        <v>0.26337103467747153</v>
      </c>
    </row>
    <row r="42" spans="1:14" x14ac:dyDescent="0.25">
      <c r="A42" t="s">
        <v>94</v>
      </c>
      <c r="B42">
        <v>0.4358974358974359</v>
      </c>
      <c r="C42">
        <v>9</v>
      </c>
      <c r="D42">
        <v>0</v>
      </c>
      <c r="E42">
        <v>0</v>
      </c>
      <c r="F42">
        <v>1</v>
      </c>
      <c r="G42">
        <v>11899</v>
      </c>
      <c r="H42">
        <v>9.4882985000000009</v>
      </c>
      <c r="I42">
        <v>17</v>
      </c>
      <c r="J42" t="s">
        <v>136</v>
      </c>
      <c r="K42">
        <v>13953408000000</v>
      </c>
      <c r="L42">
        <f>P8*K42</f>
        <v>4046488320</v>
      </c>
      <c r="M42" t="e">
        <f>#REF!/L42</f>
        <v>#REF!</v>
      </c>
      <c r="N42">
        <v>9.4882984859326128E-2</v>
      </c>
    </row>
    <row r="43" spans="1:14" x14ac:dyDescent="0.25">
      <c r="A43" t="s">
        <v>137</v>
      </c>
      <c r="B43">
        <v>0.46153846153846156</v>
      </c>
      <c r="C43">
        <v>9</v>
      </c>
      <c r="D43">
        <v>0</v>
      </c>
      <c r="E43">
        <v>0</v>
      </c>
      <c r="F43">
        <v>1</v>
      </c>
      <c r="G43" s="6">
        <v>217</v>
      </c>
      <c r="H43">
        <v>19.367719699999999</v>
      </c>
      <c r="I43">
        <v>18</v>
      </c>
      <c r="J43" t="s">
        <v>136</v>
      </c>
      <c r="K43">
        <v>122378000000</v>
      </c>
      <c r="L43">
        <f>K43*P8</f>
        <v>35489620</v>
      </c>
      <c r="M43" t="e">
        <f>#REF!/L43</f>
        <v>#REF!</v>
      </c>
      <c r="N43">
        <v>0.19367719729853403</v>
      </c>
    </row>
    <row r="44" spans="1:14" x14ac:dyDescent="0.25">
      <c r="A44" t="s">
        <v>138</v>
      </c>
      <c r="B44">
        <v>0.17948717948717949</v>
      </c>
      <c r="C44">
        <v>10</v>
      </c>
      <c r="D44">
        <v>1</v>
      </c>
      <c r="E44">
        <v>0</v>
      </c>
      <c r="F44">
        <v>0</v>
      </c>
      <c r="G44">
        <v>130</v>
      </c>
      <c r="H44">
        <v>3.8699999999999997</v>
      </c>
      <c r="I44">
        <v>7</v>
      </c>
      <c r="J44" t="s">
        <v>127</v>
      </c>
      <c r="K44">
        <v>345000000</v>
      </c>
    </row>
    <row r="45" spans="1:14" x14ac:dyDescent="0.25">
      <c r="A45" t="s">
        <v>62</v>
      </c>
      <c r="B45">
        <v>0.12820512820512819</v>
      </c>
      <c r="C45">
        <v>10</v>
      </c>
      <c r="D45">
        <v>1</v>
      </c>
      <c r="E45">
        <v>0</v>
      </c>
      <c r="F45">
        <v>0</v>
      </c>
      <c r="G45" s="6">
        <v>705</v>
      </c>
      <c r="H45">
        <v>6.72</v>
      </c>
      <c r="I45">
        <v>5</v>
      </c>
      <c r="J45" t="s">
        <v>127</v>
      </c>
      <c r="K45">
        <v>1986961000</v>
      </c>
    </row>
    <row r="46" spans="1:14" x14ac:dyDescent="0.25">
      <c r="A46" t="s">
        <v>139</v>
      </c>
      <c r="B46">
        <v>0.23076923076923078</v>
      </c>
      <c r="C46">
        <v>10</v>
      </c>
      <c r="D46">
        <v>0</v>
      </c>
      <c r="E46">
        <v>1</v>
      </c>
      <c r="F46">
        <v>0</v>
      </c>
      <c r="G46">
        <v>124</v>
      </c>
      <c r="H46">
        <v>2.17</v>
      </c>
      <c r="I46">
        <v>9</v>
      </c>
      <c r="J46" t="s">
        <v>127</v>
      </c>
      <c r="K46">
        <v>3659369551</v>
      </c>
    </row>
    <row r="47" spans="1:14" x14ac:dyDescent="0.25">
      <c r="A47" t="s">
        <v>60</v>
      </c>
      <c r="B47">
        <v>0.102564102564103</v>
      </c>
      <c r="C47">
        <v>10</v>
      </c>
      <c r="D47">
        <v>0</v>
      </c>
      <c r="E47">
        <v>1</v>
      </c>
      <c r="F47">
        <v>0</v>
      </c>
      <c r="G47" s="6">
        <v>212</v>
      </c>
      <c r="H47">
        <v>-105.06</v>
      </c>
      <c r="I47">
        <v>4</v>
      </c>
      <c r="J47" t="s">
        <v>127</v>
      </c>
      <c r="K47">
        <v>174321914</v>
      </c>
    </row>
    <row r="48" spans="1:14" x14ac:dyDescent="0.25">
      <c r="A48" t="s">
        <v>59</v>
      </c>
      <c r="B48">
        <v>0.30769230769230771</v>
      </c>
      <c r="C48">
        <v>10</v>
      </c>
      <c r="D48">
        <v>0</v>
      </c>
      <c r="E48">
        <v>0</v>
      </c>
      <c r="F48">
        <v>1</v>
      </c>
      <c r="G48">
        <v>22864</v>
      </c>
      <c r="H48">
        <v>-6.9</v>
      </c>
      <c r="I48">
        <v>12</v>
      </c>
      <c r="J48" t="s">
        <v>127</v>
      </c>
    </row>
    <row r="49" spans="1:10" x14ac:dyDescent="0.25">
      <c r="A49" t="s">
        <v>140</v>
      </c>
      <c r="B49">
        <v>0.35897435897435898</v>
      </c>
      <c r="C49">
        <v>10</v>
      </c>
      <c r="D49">
        <v>0</v>
      </c>
      <c r="E49">
        <v>0</v>
      </c>
      <c r="F49">
        <v>1</v>
      </c>
      <c r="G49" s="6">
        <v>481</v>
      </c>
      <c r="H49">
        <v>6.87</v>
      </c>
      <c r="I49">
        <v>14</v>
      </c>
      <c r="J49" t="s">
        <v>127</v>
      </c>
    </row>
    <row r="56" spans="1:10" x14ac:dyDescent="0.25">
      <c r="H56">
        <f>AVERAGE(G59:G106)</f>
        <v>1.0232973333333322E-2</v>
      </c>
    </row>
    <row r="59" spans="1:10" x14ac:dyDescent="0.25">
      <c r="G59" s="7">
        <v>5.8819332000000002E-2</v>
      </c>
      <c r="H59">
        <f t="shared" ref="H59:H64" si="0">G59*100</f>
        <v>5.8819332000000006</v>
      </c>
    </row>
    <row r="60" spans="1:10" x14ac:dyDescent="0.25">
      <c r="G60" s="7">
        <v>3.4044647999999997E-2</v>
      </c>
      <c r="H60">
        <f t="shared" si="0"/>
        <v>3.4044647999999995</v>
      </c>
    </row>
    <row r="61" spans="1:10" x14ac:dyDescent="0.25">
      <c r="G61" s="7">
        <v>0.63543506800000005</v>
      </c>
      <c r="H61">
        <f t="shared" si="0"/>
        <v>63.543506800000003</v>
      </c>
    </row>
    <row r="62" spans="1:10" x14ac:dyDescent="0.25">
      <c r="G62" s="7">
        <v>2.0134800000000001E-2</v>
      </c>
      <c r="H62">
        <f t="shared" si="0"/>
        <v>2.0134799999999999</v>
      </c>
    </row>
    <row r="63" spans="1:10" x14ac:dyDescent="0.25">
      <c r="G63" s="7">
        <v>-1.1814799999999999E-4</v>
      </c>
      <c r="H63">
        <f t="shared" si="0"/>
        <v>-1.18148E-2</v>
      </c>
    </row>
    <row r="64" spans="1:10" x14ac:dyDescent="0.25">
      <c r="G64" s="7">
        <v>4.0071783E-2</v>
      </c>
      <c r="H64">
        <f t="shared" si="0"/>
        <v>4.0071782999999996</v>
      </c>
    </row>
    <row r="65" spans="7:8" x14ac:dyDescent="0.25">
      <c r="G65" s="7" t="s">
        <v>55</v>
      </c>
      <c r="H65" s="6" t="s">
        <v>55</v>
      </c>
    </row>
    <row r="66" spans="7:8" x14ac:dyDescent="0.25">
      <c r="G66" s="7">
        <v>0.26715931300000001</v>
      </c>
      <c r="H66">
        <f t="shared" ref="H66:H84" si="1">G66*100</f>
        <v>26.715931300000001</v>
      </c>
    </row>
    <row r="67" spans="7:8" x14ac:dyDescent="0.25">
      <c r="G67" s="7">
        <v>1.1120680000000001E-2</v>
      </c>
      <c r="H67">
        <f t="shared" si="1"/>
        <v>1.1120680000000001</v>
      </c>
    </row>
    <row r="68" spans="7:8" x14ac:dyDescent="0.25">
      <c r="G68" s="7">
        <v>0.39</v>
      </c>
      <c r="H68">
        <f t="shared" si="1"/>
        <v>39</v>
      </c>
    </row>
    <row r="69" spans="7:8" x14ac:dyDescent="0.25">
      <c r="G69" s="7">
        <v>0.19700000000000001</v>
      </c>
      <c r="H69">
        <f t="shared" si="1"/>
        <v>19.7</v>
      </c>
    </row>
    <row r="70" spans="7:8" x14ac:dyDescent="0.25">
      <c r="G70" s="7">
        <v>0.15</v>
      </c>
      <c r="H70">
        <f t="shared" si="1"/>
        <v>15</v>
      </c>
    </row>
    <row r="71" spans="7:8" x14ac:dyDescent="0.25">
      <c r="G71" s="7">
        <v>0.223579787</v>
      </c>
      <c r="H71">
        <f t="shared" si="1"/>
        <v>22.3579787</v>
      </c>
    </row>
    <row r="72" spans="7:8" x14ac:dyDescent="0.25">
      <c r="G72" s="7">
        <v>1.3471486E-2</v>
      </c>
      <c r="H72">
        <f t="shared" si="1"/>
        <v>1.3471485999999999</v>
      </c>
    </row>
    <row r="73" spans="7:8" x14ac:dyDescent="0.25">
      <c r="G73" s="7">
        <v>4.7728E-2</v>
      </c>
      <c r="H73">
        <f t="shared" si="1"/>
        <v>4.7728000000000002</v>
      </c>
    </row>
    <row r="74" spans="7:8" x14ac:dyDescent="0.25">
      <c r="G74" s="7">
        <v>1.2790569999999999E-2</v>
      </c>
      <c r="H74">
        <f t="shared" si="1"/>
        <v>1.2790569999999999</v>
      </c>
    </row>
    <row r="75" spans="7:8" x14ac:dyDescent="0.25">
      <c r="G75" s="7">
        <v>9.5307270999999999E-2</v>
      </c>
      <c r="H75">
        <f t="shared" si="1"/>
        <v>9.5307271</v>
      </c>
    </row>
    <row r="76" spans="7:8" x14ac:dyDescent="0.25">
      <c r="G76" s="7">
        <v>0.14780796500000001</v>
      </c>
      <c r="H76">
        <f t="shared" si="1"/>
        <v>14.780796500000001</v>
      </c>
    </row>
    <row r="77" spans="7:8" x14ac:dyDescent="0.25">
      <c r="G77" s="7">
        <v>9.2243187000000004E-2</v>
      </c>
      <c r="H77">
        <f t="shared" si="1"/>
        <v>9.2243187000000013</v>
      </c>
    </row>
    <row r="78" spans="7:8" x14ac:dyDescent="0.25">
      <c r="G78" s="7">
        <v>0.13586419799999999</v>
      </c>
      <c r="H78">
        <f t="shared" si="1"/>
        <v>13.5864198</v>
      </c>
    </row>
    <row r="79" spans="7:8" x14ac:dyDescent="0.25">
      <c r="G79" s="7">
        <v>-2.9929479560000001</v>
      </c>
      <c r="H79">
        <f t="shared" si="1"/>
        <v>-299.29479559999999</v>
      </c>
    </row>
    <row r="80" spans="7:8" x14ac:dyDescent="0.25">
      <c r="G80" s="7">
        <v>2.2275738E-2</v>
      </c>
      <c r="H80">
        <f t="shared" si="1"/>
        <v>2.2275738</v>
      </c>
    </row>
    <row r="81" spans="7:8" x14ac:dyDescent="0.25">
      <c r="G81" s="7">
        <v>1.6199999999999999E-2</v>
      </c>
      <c r="H81">
        <f t="shared" si="1"/>
        <v>1.6199999999999999</v>
      </c>
    </row>
    <row r="82" spans="7:8" x14ac:dyDescent="0.25">
      <c r="G82" s="7">
        <v>0.08</v>
      </c>
      <c r="H82">
        <f t="shared" si="1"/>
        <v>8</v>
      </c>
    </row>
    <row r="83" spans="7:8" x14ac:dyDescent="0.25">
      <c r="G83" s="7">
        <v>0.222120558</v>
      </c>
      <c r="H83">
        <f t="shared" si="1"/>
        <v>22.212055799999998</v>
      </c>
    </row>
    <row r="84" spans="7:8" x14ac:dyDescent="0.25">
      <c r="G84" s="7">
        <v>1.0174903000000001E-2</v>
      </c>
      <c r="H84">
        <f t="shared" si="1"/>
        <v>1.0174903000000002</v>
      </c>
    </row>
    <row r="85" spans="7:8" x14ac:dyDescent="0.25">
      <c r="G85" s="7" t="s">
        <v>55</v>
      </c>
      <c r="H85" s="6" t="s">
        <v>55</v>
      </c>
    </row>
    <row r="86" spans="7:8" x14ac:dyDescent="0.25">
      <c r="G86" s="7">
        <v>-0.22980596</v>
      </c>
      <c r="H86">
        <f t="shared" ref="H86:H95" si="2">G86*100</f>
        <v>-22.980596000000002</v>
      </c>
    </row>
    <row r="87" spans="7:8" x14ac:dyDescent="0.25">
      <c r="G87" s="7">
        <v>0.11933282100000001</v>
      </c>
      <c r="H87">
        <f t="shared" si="2"/>
        <v>11.933282100000001</v>
      </c>
    </row>
    <row r="88" spans="7:8" x14ac:dyDescent="0.25">
      <c r="G88" s="7">
        <v>0.13512110599999999</v>
      </c>
      <c r="H88">
        <f t="shared" si="2"/>
        <v>13.5121106</v>
      </c>
    </row>
    <row r="89" spans="7:8" x14ac:dyDescent="0.25">
      <c r="G89" s="7">
        <v>4.1000000000000002E-2</v>
      </c>
      <c r="H89">
        <f t="shared" si="2"/>
        <v>4.1000000000000005</v>
      </c>
    </row>
    <row r="90" spans="7:8" x14ac:dyDescent="0.25">
      <c r="G90" s="7">
        <v>3.34527E-3</v>
      </c>
      <c r="H90">
        <f t="shared" si="2"/>
        <v>0.33452700000000002</v>
      </c>
    </row>
    <row r="91" spans="7:8" x14ac:dyDescent="0.25">
      <c r="G91" s="7">
        <v>0.106865</v>
      </c>
      <c r="H91">
        <f t="shared" si="2"/>
        <v>10.686500000000001</v>
      </c>
    </row>
    <row r="92" spans="7:8" x14ac:dyDescent="0.25">
      <c r="G92" s="7">
        <v>-0.110139315</v>
      </c>
      <c r="H92">
        <f t="shared" si="2"/>
        <v>-11.0139315</v>
      </c>
    </row>
    <row r="93" spans="7:8" x14ac:dyDescent="0.25">
      <c r="G93" s="7">
        <v>0.36114398399999997</v>
      </c>
      <c r="H93">
        <f t="shared" si="2"/>
        <v>36.114398399999999</v>
      </c>
    </row>
    <row r="94" spans="7:8" x14ac:dyDescent="0.25">
      <c r="G94" s="7">
        <v>0.40517155900000001</v>
      </c>
      <c r="H94">
        <f t="shared" si="2"/>
        <v>40.517155899999999</v>
      </c>
    </row>
    <row r="95" spans="7:8" x14ac:dyDescent="0.25">
      <c r="G95" s="7">
        <v>5.2365562999999997E-2</v>
      </c>
      <c r="H95">
        <f t="shared" si="2"/>
        <v>5.2365562999999993</v>
      </c>
    </row>
    <row r="96" spans="7:8" x14ac:dyDescent="0.25">
      <c r="G96" s="7" t="s">
        <v>55</v>
      </c>
      <c r="H96" s="6" t="s">
        <v>55</v>
      </c>
    </row>
    <row r="97" spans="7:8" x14ac:dyDescent="0.25">
      <c r="G97" s="7">
        <v>1.7169371999999999E-2</v>
      </c>
      <c r="H97">
        <f t="shared" ref="H97:H106" si="3">G97*100</f>
        <v>1.7169371999999998</v>
      </c>
    </row>
    <row r="98" spans="7:8" x14ac:dyDescent="0.25">
      <c r="G98" s="7">
        <v>0.26337103499999998</v>
      </c>
      <c r="H98">
        <f t="shared" si="3"/>
        <v>26.337103499999998</v>
      </c>
    </row>
    <row r="99" spans="7:8" x14ac:dyDescent="0.25">
      <c r="G99" s="7">
        <v>9.4882985000000003E-2</v>
      </c>
      <c r="H99">
        <f t="shared" si="3"/>
        <v>9.4882985000000009</v>
      </c>
    </row>
    <row r="100" spans="7:8" x14ac:dyDescent="0.25">
      <c r="G100" s="7">
        <v>0.193677197</v>
      </c>
      <c r="H100">
        <f t="shared" si="3"/>
        <v>19.367719699999999</v>
      </c>
    </row>
    <row r="101" spans="7:8" x14ac:dyDescent="0.25">
      <c r="G101" s="7">
        <v>3.8699999999999998E-2</v>
      </c>
      <c r="H101">
        <f t="shared" si="3"/>
        <v>3.8699999999999997</v>
      </c>
    </row>
    <row r="102" spans="7:8" x14ac:dyDescent="0.25">
      <c r="G102" s="7">
        <v>6.7199999999999996E-2</v>
      </c>
      <c r="H102">
        <f t="shared" si="3"/>
        <v>6.72</v>
      </c>
    </row>
    <row r="103" spans="7:8" x14ac:dyDescent="0.25">
      <c r="G103" s="7">
        <v>2.1700000000000001E-2</v>
      </c>
      <c r="H103">
        <f t="shared" si="3"/>
        <v>2.17</v>
      </c>
    </row>
    <row r="104" spans="7:8" x14ac:dyDescent="0.25">
      <c r="G104" s="7">
        <v>-1.0506</v>
      </c>
      <c r="H104">
        <f t="shared" si="3"/>
        <v>-105.06</v>
      </c>
    </row>
    <row r="105" spans="7:8" x14ac:dyDescent="0.25">
      <c r="G105" s="7">
        <v>-6.9000000000000006E-2</v>
      </c>
      <c r="H105">
        <f t="shared" si="3"/>
        <v>-6.9</v>
      </c>
    </row>
    <row r="106" spans="7:8" x14ac:dyDescent="0.25">
      <c r="G106" s="7">
        <v>6.8699999999999997E-2</v>
      </c>
      <c r="H106">
        <f t="shared" si="3"/>
        <v>6.87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topLeftCell="G1" workbookViewId="0">
      <pane ySplit="1" topLeftCell="A2" activePane="bottomLeft" state="frozen"/>
      <selection pane="bottomLeft" activeCell="R9" sqref="R9"/>
    </sheetView>
  </sheetViews>
  <sheetFormatPr baseColWidth="10" defaultRowHeight="15" x14ac:dyDescent="0.25"/>
  <cols>
    <col min="1" max="1" width="14.42578125" customWidth="1"/>
    <col min="5" max="5" width="10" customWidth="1"/>
    <col min="8" max="8" width="17.42578125" customWidth="1"/>
    <col min="9" max="9" width="15.28515625" customWidth="1"/>
    <col min="10" max="10" width="12.42578125" customWidth="1"/>
    <col min="11" max="11" width="17.42578125" customWidth="1"/>
    <col min="12" max="12" width="12" bestFit="1" customWidth="1"/>
    <col min="13" max="13" width="20.5703125" customWidth="1"/>
    <col min="14" max="14" width="20.28515625" customWidth="1"/>
  </cols>
  <sheetData>
    <row r="1" spans="1:18" x14ac:dyDescent="0.25">
      <c r="A1" s="1" t="s">
        <v>122</v>
      </c>
      <c r="B1" s="1" t="s">
        <v>117</v>
      </c>
      <c r="C1" s="1" t="s">
        <v>119</v>
      </c>
      <c r="D1" s="1" t="s">
        <v>113</v>
      </c>
      <c r="E1" s="1" t="s">
        <v>114</v>
      </c>
      <c r="F1" s="1" t="s">
        <v>115</v>
      </c>
      <c r="G1" s="1" t="s">
        <v>118</v>
      </c>
      <c r="H1" s="1" t="s">
        <v>144</v>
      </c>
      <c r="I1" s="1" t="s">
        <v>116</v>
      </c>
      <c r="J1" s="1" t="s">
        <v>120</v>
      </c>
      <c r="K1" s="1" t="s">
        <v>145</v>
      </c>
      <c r="L1" s="1" t="s">
        <v>146</v>
      </c>
      <c r="M1" s="1" t="s">
        <v>147</v>
      </c>
      <c r="N1" s="1" t="s">
        <v>148</v>
      </c>
      <c r="O1" s="1" t="s">
        <v>149</v>
      </c>
      <c r="P1" s="1" t="s">
        <v>150</v>
      </c>
      <c r="Q1" s="1" t="s">
        <v>151</v>
      </c>
      <c r="R1" s="1" t="s">
        <v>152</v>
      </c>
    </row>
    <row r="2" spans="1:18" x14ac:dyDescent="0.25">
      <c r="A2" t="s">
        <v>105</v>
      </c>
      <c r="B2">
        <v>0.12820512820512819</v>
      </c>
      <c r="C2">
        <v>1</v>
      </c>
      <c r="D2">
        <v>1</v>
      </c>
      <c r="E2">
        <v>0</v>
      </c>
      <c r="F2">
        <v>0</v>
      </c>
      <c r="G2">
        <v>3800</v>
      </c>
      <c r="H2">
        <v>5.8819332000000006</v>
      </c>
      <c r="I2">
        <v>5</v>
      </c>
      <c r="J2" t="s">
        <v>121</v>
      </c>
      <c r="K2">
        <v>0.18181818181818182</v>
      </c>
      <c r="L2">
        <v>7.6923076923076927E-2</v>
      </c>
      <c r="M2">
        <v>0</v>
      </c>
      <c r="N2">
        <v>0.25</v>
      </c>
      <c r="O2">
        <v>1</v>
      </c>
      <c r="P2">
        <v>0.12820512820512819</v>
      </c>
      <c r="Q2">
        <v>0.15384615384615385</v>
      </c>
      <c r="R2">
        <f>LN(B2)</f>
        <v>-2.0541237336955462</v>
      </c>
    </row>
    <row r="3" spans="1:18" x14ac:dyDescent="0.25">
      <c r="A3" t="s">
        <v>104</v>
      </c>
      <c r="B3">
        <v>0.17948717948717899</v>
      </c>
      <c r="C3">
        <v>1</v>
      </c>
      <c r="D3">
        <v>1</v>
      </c>
      <c r="E3">
        <v>0</v>
      </c>
      <c r="F3">
        <v>0</v>
      </c>
      <c r="G3">
        <v>1306</v>
      </c>
      <c r="H3">
        <v>3.4044647999999995</v>
      </c>
      <c r="I3">
        <v>7</v>
      </c>
      <c r="J3" t="s">
        <v>121</v>
      </c>
      <c r="K3">
        <v>0.18181818181818182</v>
      </c>
      <c r="L3">
        <v>0.15384615384615385</v>
      </c>
      <c r="M3">
        <v>0</v>
      </c>
      <c r="N3">
        <v>0.375</v>
      </c>
      <c r="O3">
        <v>2</v>
      </c>
      <c r="P3">
        <v>0.17948717948717949</v>
      </c>
      <c r="Q3">
        <v>0</v>
      </c>
      <c r="R3">
        <f t="shared" ref="R3:R49" si="0">LN(B3)</f>
        <v>-1.717651497074336</v>
      </c>
    </row>
    <row r="4" spans="1:18" x14ac:dyDescent="0.25">
      <c r="A4" t="s">
        <v>103</v>
      </c>
      <c r="B4">
        <v>0.10256410256410256</v>
      </c>
      <c r="C4">
        <v>1</v>
      </c>
      <c r="D4">
        <v>0</v>
      </c>
      <c r="E4">
        <v>1</v>
      </c>
      <c r="F4">
        <v>0</v>
      </c>
      <c r="G4">
        <v>87</v>
      </c>
      <c r="H4">
        <v>63.543506800000003</v>
      </c>
      <c r="I4">
        <v>4</v>
      </c>
      <c r="J4" t="s">
        <v>121</v>
      </c>
      <c r="K4">
        <v>0</v>
      </c>
      <c r="L4">
        <v>0</v>
      </c>
      <c r="M4">
        <v>0</v>
      </c>
      <c r="N4">
        <v>0.5</v>
      </c>
      <c r="O4">
        <v>3</v>
      </c>
      <c r="P4">
        <v>0.10256410256410256</v>
      </c>
      <c r="Q4">
        <v>0.15384615384615385</v>
      </c>
      <c r="R4">
        <f t="shared" si="0"/>
        <v>-2.2772672850097559</v>
      </c>
    </row>
    <row r="5" spans="1:18" x14ac:dyDescent="0.25">
      <c r="A5" t="s">
        <v>102</v>
      </c>
      <c r="B5">
        <v>0.15384615384615399</v>
      </c>
      <c r="C5">
        <v>1</v>
      </c>
      <c r="D5">
        <v>0</v>
      </c>
      <c r="E5">
        <v>1</v>
      </c>
      <c r="F5">
        <v>0</v>
      </c>
      <c r="G5">
        <v>250</v>
      </c>
      <c r="H5">
        <v>2.0134799999999999</v>
      </c>
      <c r="I5">
        <v>6</v>
      </c>
      <c r="J5" t="s">
        <v>121</v>
      </c>
      <c r="K5">
        <v>0.36363636363636365</v>
      </c>
      <c r="L5">
        <v>0</v>
      </c>
      <c r="M5">
        <v>0</v>
      </c>
      <c r="N5">
        <v>0.25</v>
      </c>
      <c r="O5">
        <v>4</v>
      </c>
      <c r="P5">
        <v>0.15384615384615385</v>
      </c>
      <c r="Q5">
        <v>0.12820512820512819</v>
      </c>
      <c r="R5">
        <f t="shared" si="0"/>
        <v>-1.8718021769015905</v>
      </c>
    </row>
    <row r="6" spans="1:18" x14ac:dyDescent="0.25">
      <c r="A6" t="s">
        <v>101</v>
      </c>
      <c r="B6">
        <v>0.53846153846153844</v>
      </c>
      <c r="C6">
        <v>1</v>
      </c>
      <c r="D6">
        <v>0</v>
      </c>
      <c r="E6">
        <v>0</v>
      </c>
      <c r="F6">
        <v>1</v>
      </c>
      <c r="G6">
        <v>48200</v>
      </c>
      <c r="H6">
        <v>-1.18148E-2</v>
      </c>
      <c r="I6">
        <v>21</v>
      </c>
      <c r="J6" t="s">
        <v>121</v>
      </c>
      <c r="K6">
        <v>0.54545454545454541</v>
      </c>
      <c r="L6">
        <v>0.53846153846153844</v>
      </c>
      <c r="M6">
        <v>0.7142857142857143</v>
      </c>
      <c r="N6">
        <v>0.375</v>
      </c>
      <c r="O6">
        <v>5</v>
      </c>
      <c r="P6">
        <v>0.53846153846153844</v>
      </c>
      <c r="Q6">
        <v>0.25641025641025639</v>
      </c>
      <c r="R6">
        <f t="shared" si="0"/>
        <v>-0.61903920840622351</v>
      </c>
    </row>
    <row r="7" spans="1:18" x14ac:dyDescent="0.25">
      <c r="A7" t="s">
        <v>100</v>
      </c>
      <c r="B7">
        <v>0.102564102564103</v>
      </c>
      <c r="C7">
        <v>1</v>
      </c>
      <c r="D7">
        <v>0</v>
      </c>
      <c r="E7">
        <v>0</v>
      </c>
      <c r="F7">
        <v>1</v>
      </c>
      <c r="G7">
        <v>7595</v>
      </c>
      <c r="H7">
        <v>4.0071782999999996</v>
      </c>
      <c r="I7">
        <v>4</v>
      </c>
      <c r="J7" t="s">
        <v>121</v>
      </c>
      <c r="K7">
        <v>0</v>
      </c>
      <c r="L7">
        <v>0</v>
      </c>
      <c r="M7">
        <v>0</v>
      </c>
      <c r="N7">
        <v>0.5</v>
      </c>
      <c r="O7">
        <v>6</v>
      </c>
      <c r="P7">
        <v>0.102564102564103</v>
      </c>
      <c r="Q7">
        <v>0.25641025641025639</v>
      </c>
      <c r="R7">
        <f t="shared" si="0"/>
        <v>-2.2772672850097515</v>
      </c>
    </row>
    <row r="8" spans="1:18" x14ac:dyDescent="0.25">
      <c r="A8" t="s">
        <v>123</v>
      </c>
      <c r="B8">
        <v>0.20512820512820501</v>
      </c>
      <c r="C8">
        <v>2</v>
      </c>
      <c r="D8">
        <v>1</v>
      </c>
      <c r="E8">
        <v>0</v>
      </c>
      <c r="F8">
        <v>0</v>
      </c>
      <c r="G8">
        <v>102</v>
      </c>
      <c r="H8" t="s">
        <v>55</v>
      </c>
      <c r="I8">
        <v>8</v>
      </c>
      <c r="J8" t="s">
        <v>127</v>
      </c>
      <c r="K8">
        <v>0.36363636363636365</v>
      </c>
      <c r="L8">
        <v>0</v>
      </c>
      <c r="M8">
        <v>0.2857142857142857</v>
      </c>
      <c r="N8">
        <v>0.25</v>
      </c>
      <c r="O8">
        <v>7</v>
      </c>
      <c r="P8">
        <v>0.20512820512820501</v>
      </c>
      <c r="Q8">
        <v>5.1282051282051301E-2</v>
      </c>
      <c r="R8">
        <f t="shared" si="0"/>
        <v>-1.584120104449811</v>
      </c>
    </row>
    <row r="9" spans="1:18" x14ac:dyDescent="0.25">
      <c r="A9" t="s">
        <v>124</v>
      </c>
      <c r="B9">
        <v>0</v>
      </c>
      <c r="C9">
        <v>2</v>
      </c>
      <c r="D9">
        <v>1</v>
      </c>
      <c r="E9">
        <v>0</v>
      </c>
      <c r="F9">
        <v>0</v>
      </c>
      <c r="G9" s="6" t="s">
        <v>55</v>
      </c>
      <c r="H9">
        <v>26.715931300000001</v>
      </c>
      <c r="I9">
        <v>0</v>
      </c>
      <c r="J9" t="s">
        <v>127</v>
      </c>
      <c r="K9">
        <v>0</v>
      </c>
      <c r="L9">
        <v>0</v>
      </c>
      <c r="M9">
        <v>0</v>
      </c>
      <c r="N9">
        <v>0</v>
      </c>
      <c r="O9">
        <v>8</v>
      </c>
      <c r="P9">
        <v>0</v>
      </c>
      <c r="Q9">
        <v>0.102564102564103</v>
      </c>
      <c r="R9" t="e">
        <f>LN(B9)</f>
        <v>#NUM!</v>
      </c>
    </row>
    <row r="10" spans="1:18" x14ac:dyDescent="0.25">
      <c r="A10" t="s">
        <v>52</v>
      </c>
      <c r="B10">
        <v>0.30769230769230771</v>
      </c>
      <c r="C10">
        <v>2</v>
      </c>
      <c r="D10">
        <v>0</v>
      </c>
      <c r="E10">
        <v>1</v>
      </c>
      <c r="F10">
        <v>0</v>
      </c>
      <c r="G10">
        <v>32242</v>
      </c>
      <c r="H10">
        <v>1.1120680000000001</v>
      </c>
      <c r="I10">
        <v>12</v>
      </c>
      <c r="J10" t="s">
        <v>127</v>
      </c>
      <c r="K10">
        <v>0.27272727272727271</v>
      </c>
      <c r="L10">
        <v>0.30769230769230771</v>
      </c>
      <c r="M10">
        <v>0.42857142857142855</v>
      </c>
      <c r="N10">
        <v>0.25</v>
      </c>
      <c r="O10">
        <v>9</v>
      </c>
      <c r="P10">
        <v>0.30769230769230771</v>
      </c>
      <c r="Q10">
        <v>0.17948717948717949</v>
      </c>
      <c r="R10">
        <f t="shared" si="0"/>
        <v>-1.1786549963416462</v>
      </c>
    </row>
    <row r="11" spans="1:18" x14ac:dyDescent="0.25">
      <c r="A11" t="s">
        <v>125</v>
      </c>
      <c r="B11">
        <v>0.17948717948717899</v>
      </c>
      <c r="C11">
        <v>2</v>
      </c>
      <c r="D11">
        <v>0</v>
      </c>
      <c r="E11">
        <v>1</v>
      </c>
      <c r="F11">
        <v>0</v>
      </c>
      <c r="G11">
        <v>1427</v>
      </c>
      <c r="H11">
        <v>39</v>
      </c>
      <c r="I11">
        <v>7</v>
      </c>
      <c r="J11" t="s">
        <v>127</v>
      </c>
      <c r="K11">
        <v>9.0909090909090912E-2</v>
      </c>
      <c r="L11">
        <v>0.23076923076923078</v>
      </c>
      <c r="M11">
        <v>0.2857142857142857</v>
      </c>
      <c r="N11">
        <v>0.125</v>
      </c>
      <c r="O11">
        <v>10</v>
      </c>
      <c r="P11">
        <v>0.17948717948717949</v>
      </c>
      <c r="Q11">
        <v>0.15384615384615385</v>
      </c>
      <c r="R11">
        <f t="shared" si="0"/>
        <v>-1.717651497074336</v>
      </c>
    </row>
    <row r="12" spans="1:18" x14ac:dyDescent="0.25">
      <c r="A12" t="s">
        <v>126</v>
      </c>
      <c r="B12">
        <v>0.51282051282051277</v>
      </c>
      <c r="C12">
        <v>2</v>
      </c>
      <c r="D12">
        <v>0</v>
      </c>
      <c r="E12">
        <v>0</v>
      </c>
      <c r="F12">
        <v>1</v>
      </c>
      <c r="G12">
        <v>2445</v>
      </c>
      <c r="H12">
        <v>19.7</v>
      </c>
      <c r="I12">
        <v>20</v>
      </c>
      <c r="J12" t="s">
        <v>127</v>
      </c>
      <c r="K12">
        <v>0.36363636363636365</v>
      </c>
      <c r="L12">
        <v>0.69230769230769229</v>
      </c>
      <c r="M12">
        <v>0.5714285714285714</v>
      </c>
      <c r="N12">
        <v>0.375</v>
      </c>
      <c r="O12">
        <v>11</v>
      </c>
      <c r="P12">
        <v>0.51282051282051277</v>
      </c>
      <c r="Q12">
        <v>0.38461538461538464</v>
      </c>
      <c r="R12">
        <f>LN(B12)</f>
        <v>-0.66782937257565556</v>
      </c>
    </row>
    <row r="13" spans="1:18" x14ac:dyDescent="0.25">
      <c r="A13" t="s">
        <v>47</v>
      </c>
      <c r="B13">
        <v>0.56410256410256399</v>
      </c>
      <c r="C13">
        <v>2</v>
      </c>
      <c r="D13">
        <v>0</v>
      </c>
      <c r="E13">
        <v>0</v>
      </c>
      <c r="F13">
        <v>1</v>
      </c>
      <c r="G13">
        <v>6800</v>
      </c>
      <c r="H13">
        <v>15</v>
      </c>
      <c r="I13">
        <v>22</v>
      </c>
      <c r="J13" t="s">
        <v>127</v>
      </c>
      <c r="K13">
        <v>0.36363636363636365</v>
      </c>
      <c r="L13">
        <v>0.76923076923076927</v>
      </c>
      <c r="M13">
        <v>0.7142857142857143</v>
      </c>
      <c r="N13">
        <v>0.375</v>
      </c>
      <c r="O13">
        <v>12</v>
      </c>
      <c r="P13">
        <v>0.5641025641025641</v>
      </c>
      <c r="Q13">
        <v>0.4358974358974359</v>
      </c>
      <c r="R13">
        <f t="shared" si="0"/>
        <v>-0.57251919277133079</v>
      </c>
    </row>
    <row r="14" spans="1:18" x14ac:dyDescent="0.25">
      <c r="A14" t="s">
        <v>129</v>
      </c>
      <c r="B14">
        <v>0.12820512820512819</v>
      </c>
      <c r="C14">
        <v>3</v>
      </c>
      <c r="D14">
        <v>1</v>
      </c>
      <c r="E14">
        <v>0</v>
      </c>
      <c r="F14">
        <v>0</v>
      </c>
      <c r="G14">
        <v>474</v>
      </c>
      <c r="H14">
        <v>22.3579787</v>
      </c>
      <c r="I14">
        <v>5</v>
      </c>
      <c r="J14" t="s">
        <v>128</v>
      </c>
      <c r="K14">
        <v>0</v>
      </c>
      <c r="L14">
        <v>0.38461538461538464</v>
      </c>
      <c r="M14">
        <v>0</v>
      </c>
      <c r="N14">
        <v>0</v>
      </c>
      <c r="O14">
        <v>13</v>
      </c>
      <c r="P14">
        <v>0.12820512820512819</v>
      </c>
      <c r="Q14">
        <v>7.6923076923076927E-2</v>
      </c>
      <c r="R14">
        <f t="shared" si="0"/>
        <v>-2.0541237336955462</v>
      </c>
    </row>
    <row r="15" spans="1:18" x14ac:dyDescent="0.25">
      <c r="A15" t="s">
        <v>46</v>
      </c>
      <c r="B15">
        <v>2.5641025641025599E-2</v>
      </c>
      <c r="C15">
        <v>3</v>
      </c>
      <c r="D15">
        <v>1</v>
      </c>
      <c r="E15">
        <v>0</v>
      </c>
      <c r="F15">
        <v>0</v>
      </c>
      <c r="G15">
        <v>400</v>
      </c>
      <c r="H15">
        <v>1.3471485999999999</v>
      </c>
      <c r="I15">
        <v>1</v>
      </c>
      <c r="J15" t="s">
        <v>128</v>
      </c>
      <c r="K15">
        <v>0</v>
      </c>
      <c r="L15">
        <v>0</v>
      </c>
      <c r="M15">
        <v>0</v>
      </c>
      <c r="N15">
        <v>0.125</v>
      </c>
      <c r="O15">
        <v>14</v>
      </c>
      <c r="P15">
        <v>2.564102564102564E-2</v>
      </c>
      <c r="Q15">
        <v>0.10256410256410256</v>
      </c>
      <c r="R15">
        <f t="shared" si="0"/>
        <v>-3.6635616461296481</v>
      </c>
    </row>
    <row r="16" spans="1:18" x14ac:dyDescent="0.25">
      <c r="A16" t="s">
        <v>68</v>
      </c>
      <c r="B16">
        <v>0.10256410256410256</v>
      </c>
      <c r="C16">
        <v>3</v>
      </c>
      <c r="D16">
        <v>0</v>
      </c>
      <c r="E16">
        <v>1</v>
      </c>
      <c r="F16">
        <v>0</v>
      </c>
      <c r="G16">
        <v>300</v>
      </c>
      <c r="H16">
        <v>4.7728000000000002</v>
      </c>
      <c r="I16">
        <v>4</v>
      </c>
      <c r="J16" t="s">
        <v>128</v>
      </c>
      <c r="K16">
        <v>9.0909090909090912E-2</v>
      </c>
      <c r="L16">
        <v>0</v>
      </c>
      <c r="M16">
        <v>0</v>
      </c>
      <c r="N16">
        <v>0.375</v>
      </c>
      <c r="O16">
        <v>15</v>
      </c>
      <c r="P16">
        <v>0.10256410256410256</v>
      </c>
      <c r="Q16">
        <v>0.23076923076923078</v>
      </c>
      <c r="R16">
        <f t="shared" si="0"/>
        <v>-2.2772672850097559</v>
      </c>
    </row>
    <row r="17" spans="1:18" x14ac:dyDescent="0.25">
      <c r="A17" t="s">
        <v>67</v>
      </c>
      <c r="B17">
        <v>5.1282051282051301E-2</v>
      </c>
      <c r="C17">
        <v>3</v>
      </c>
      <c r="D17">
        <v>0</v>
      </c>
      <c r="E17">
        <v>1</v>
      </c>
      <c r="F17">
        <v>0</v>
      </c>
      <c r="G17" s="6" t="s">
        <v>55</v>
      </c>
      <c r="H17">
        <v>1.2790569999999999</v>
      </c>
      <c r="I17">
        <v>2</v>
      </c>
      <c r="J17" t="s">
        <v>128</v>
      </c>
      <c r="K17">
        <v>0</v>
      </c>
      <c r="L17">
        <v>7.6923076923076927E-2</v>
      </c>
      <c r="M17">
        <v>0</v>
      </c>
      <c r="N17">
        <v>0.125</v>
      </c>
      <c r="O17">
        <v>16</v>
      </c>
      <c r="P17">
        <v>5.1282051282051301E-2</v>
      </c>
      <c r="Q17">
        <v>0.25641025641025639</v>
      </c>
      <c r="R17">
        <f t="shared" si="0"/>
        <v>-2.9704144655697009</v>
      </c>
    </row>
    <row r="18" spans="1:18" x14ac:dyDescent="0.25">
      <c r="A18" t="s">
        <v>130</v>
      </c>
      <c r="B18">
        <v>0.128205128205128</v>
      </c>
      <c r="C18">
        <v>3</v>
      </c>
      <c r="D18">
        <v>0</v>
      </c>
      <c r="E18">
        <v>0</v>
      </c>
      <c r="F18">
        <v>1</v>
      </c>
      <c r="G18">
        <v>1200</v>
      </c>
      <c r="H18">
        <v>9.5307271</v>
      </c>
      <c r="I18">
        <v>5</v>
      </c>
      <c r="J18" t="s">
        <v>128</v>
      </c>
      <c r="K18">
        <v>0.36363636363636365</v>
      </c>
      <c r="L18">
        <v>7.6923076923076927E-2</v>
      </c>
      <c r="M18">
        <v>0</v>
      </c>
      <c r="N18">
        <v>0</v>
      </c>
      <c r="O18">
        <v>17</v>
      </c>
      <c r="P18">
        <v>0.12820512820512819</v>
      </c>
      <c r="Q18">
        <v>0.4358974358974359</v>
      </c>
      <c r="R18">
        <f t="shared" si="0"/>
        <v>-2.0541237336955476</v>
      </c>
    </row>
    <row r="19" spans="1:18" x14ac:dyDescent="0.25">
      <c r="A19" t="s">
        <v>131</v>
      </c>
      <c r="B19">
        <v>7.69230769230769E-2</v>
      </c>
      <c r="C19">
        <v>3</v>
      </c>
      <c r="D19">
        <v>0</v>
      </c>
      <c r="E19">
        <v>0</v>
      </c>
      <c r="F19">
        <v>1</v>
      </c>
      <c r="G19" s="6" t="s">
        <v>55</v>
      </c>
      <c r="H19">
        <v>14.780796500000001</v>
      </c>
      <c r="I19">
        <v>3</v>
      </c>
      <c r="J19" t="s">
        <v>128</v>
      </c>
      <c r="K19">
        <v>0.18181818181818182</v>
      </c>
      <c r="L19">
        <v>0</v>
      </c>
      <c r="M19">
        <v>0</v>
      </c>
      <c r="N19">
        <v>0.125</v>
      </c>
      <c r="O19">
        <v>18</v>
      </c>
      <c r="P19">
        <v>7.69230769230769E-2</v>
      </c>
      <c r="Q19">
        <v>0.46153846153846156</v>
      </c>
      <c r="R19">
        <f t="shared" si="0"/>
        <v>-2.5649493574615372</v>
      </c>
    </row>
    <row r="20" spans="1:18" x14ac:dyDescent="0.25">
      <c r="A20" t="s">
        <v>84</v>
      </c>
      <c r="B20">
        <v>0.20512820512820501</v>
      </c>
      <c r="C20">
        <v>4</v>
      </c>
      <c r="D20">
        <v>1</v>
      </c>
      <c r="E20">
        <v>0</v>
      </c>
      <c r="F20">
        <v>0</v>
      </c>
      <c r="G20">
        <v>73767</v>
      </c>
      <c r="H20">
        <v>9.2243187000000013</v>
      </c>
      <c r="I20">
        <v>8</v>
      </c>
      <c r="J20" t="s">
        <v>121</v>
      </c>
      <c r="K20">
        <v>9.0909090909090912E-2</v>
      </c>
      <c r="L20">
        <v>0.15384615384615385</v>
      </c>
      <c r="M20">
        <v>0.42857142857142855</v>
      </c>
      <c r="N20">
        <v>0.25</v>
      </c>
      <c r="O20">
        <v>19</v>
      </c>
      <c r="P20">
        <v>0.20512820512820512</v>
      </c>
      <c r="Q20">
        <v>0.17948717948717949</v>
      </c>
      <c r="R20">
        <f t="shared" si="0"/>
        <v>-1.584120104449811</v>
      </c>
    </row>
    <row r="21" spans="1:18" x14ac:dyDescent="0.25">
      <c r="A21" t="s">
        <v>83</v>
      </c>
      <c r="B21">
        <v>0.20512820512820512</v>
      </c>
      <c r="C21">
        <v>4</v>
      </c>
      <c r="D21">
        <v>1</v>
      </c>
      <c r="E21">
        <v>0</v>
      </c>
      <c r="F21">
        <v>0</v>
      </c>
      <c r="G21" s="6">
        <v>8200</v>
      </c>
      <c r="H21">
        <v>13.5864198</v>
      </c>
      <c r="I21">
        <v>8</v>
      </c>
      <c r="J21" t="s">
        <v>121</v>
      </c>
      <c r="K21">
        <v>9.0909090909090912E-2</v>
      </c>
      <c r="L21">
        <v>0.23076923076923078</v>
      </c>
      <c r="M21">
        <v>0.42857142857142855</v>
      </c>
      <c r="N21">
        <v>0.125</v>
      </c>
      <c r="O21">
        <v>20</v>
      </c>
      <c r="P21">
        <v>0.20512820512820512</v>
      </c>
      <c r="Q21">
        <v>0.12820512820512819</v>
      </c>
      <c r="R21">
        <f>LN(B21)</f>
        <v>-1.5841201044498106</v>
      </c>
    </row>
    <row r="22" spans="1:18" x14ac:dyDescent="0.25">
      <c r="A22" t="s">
        <v>82</v>
      </c>
      <c r="B22">
        <v>0.23076923076923078</v>
      </c>
      <c r="C22">
        <v>4</v>
      </c>
      <c r="D22">
        <v>0</v>
      </c>
      <c r="E22">
        <v>1</v>
      </c>
      <c r="F22">
        <v>0</v>
      </c>
      <c r="G22">
        <v>133</v>
      </c>
      <c r="H22">
        <v>-299.29479559999999</v>
      </c>
      <c r="I22">
        <v>9</v>
      </c>
      <c r="J22" t="s">
        <v>121</v>
      </c>
      <c r="K22">
        <v>0</v>
      </c>
      <c r="L22">
        <v>0.15384615384615385</v>
      </c>
      <c r="M22">
        <v>0.7142857142857143</v>
      </c>
      <c r="N22">
        <v>0.25</v>
      </c>
      <c r="O22">
        <v>21</v>
      </c>
      <c r="P22">
        <v>0.23076923076923078</v>
      </c>
      <c r="Q22">
        <v>0.23076923076923078</v>
      </c>
      <c r="R22">
        <f t="shared" si="0"/>
        <v>-1.466337068793427</v>
      </c>
    </row>
    <row r="23" spans="1:18" x14ac:dyDescent="0.25">
      <c r="A23" t="s">
        <v>81</v>
      </c>
      <c r="B23">
        <v>0.33333333333333298</v>
      </c>
      <c r="C23">
        <v>4</v>
      </c>
      <c r="D23">
        <v>0</v>
      </c>
      <c r="E23">
        <v>1</v>
      </c>
      <c r="F23">
        <v>0</v>
      </c>
      <c r="G23" s="6">
        <v>236000</v>
      </c>
      <c r="H23">
        <v>2.2275738</v>
      </c>
      <c r="I23">
        <v>13</v>
      </c>
      <c r="J23" t="s">
        <v>121</v>
      </c>
      <c r="K23">
        <v>0</v>
      </c>
      <c r="L23">
        <v>0.46153846153846156</v>
      </c>
      <c r="M23">
        <v>0.7142857142857143</v>
      </c>
      <c r="N23">
        <v>0.25</v>
      </c>
      <c r="O23">
        <v>22</v>
      </c>
      <c r="P23">
        <v>0.33333333333333331</v>
      </c>
      <c r="Q23">
        <v>0.102564102564103</v>
      </c>
      <c r="R23">
        <f t="shared" si="0"/>
        <v>-1.0986122886681107</v>
      </c>
    </row>
    <row r="24" spans="1:18" x14ac:dyDescent="0.25">
      <c r="A24" t="s">
        <v>80</v>
      </c>
      <c r="B24">
        <v>0.35897435897435898</v>
      </c>
      <c r="C24">
        <v>4</v>
      </c>
      <c r="D24">
        <v>0</v>
      </c>
      <c r="E24">
        <v>0</v>
      </c>
      <c r="F24">
        <v>1</v>
      </c>
      <c r="G24">
        <v>31530</v>
      </c>
      <c r="H24">
        <v>1.6199999999999999</v>
      </c>
      <c r="I24">
        <v>14</v>
      </c>
      <c r="J24" t="s">
        <v>121</v>
      </c>
      <c r="K24">
        <v>9.0909090909090912E-2</v>
      </c>
      <c r="L24">
        <v>0.38461538461538464</v>
      </c>
      <c r="M24">
        <v>0.8571428571428571</v>
      </c>
      <c r="N24">
        <v>0.25</v>
      </c>
      <c r="O24">
        <v>23</v>
      </c>
      <c r="P24">
        <v>0.35897435897435898</v>
      </c>
      <c r="Q24">
        <v>0.30769230769230799</v>
      </c>
      <c r="R24">
        <f t="shared" si="0"/>
        <v>-1.0245043165143879</v>
      </c>
    </row>
    <row r="25" spans="1:18" x14ac:dyDescent="0.25">
      <c r="A25" t="s">
        <v>79</v>
      </c>
      <c r="B25">
        <v>0.5641025641025641</v>
      </c>
      <c r="C25">
        <v>4</v>
      </c>
      <c r="D25">
        <v>0</v>
      </c>
      <c r="E25">
        <v>0</v>
      </c>
      <c r="F25">
        <v>1</v>
      </c>
      <c r="G25" s="6">
        <v>54000</v>
      </c>
      <c r="H25">
        <v>8</v>
      </c>
      <c r="I25">
        <v>22</v>
      </c>
      <c r="J25" t="s">
        <v>121</v>
      </c>
      <c r="K25">
        <v>0.45454545454545453</v>
      </c>
      <c r="L25">
        <v>0.76923076923076927</v>
      </c>
      <c r="M25">
        <v>0.5714285714285714</v>
      </c>
      <c r="N25">
        <v>0.375</v>
      </c>
      <c r="O25">
        <v>24</v>
      </c>
      <c r="P25">
        <v>0.5641025641025641</v>
      </c>
      <c r="Q25">
        <v>0.35897435897435898</v>
      </c>
      <c r="R25">
        <f t="shared" si="0"/>
        <v>-0.57251919277133057</v>
      </c>
    </row>
    <row r="26" spans="1:18" x14ac:dyDescent="0.25">
      <c r="A26" t="s">
        <v>77</v>
      </c>
      <c r="B26">
        <v>0.15384615384615399</v>
      </c>
      <c r="C26">
        <v>7</v>
      </c>
      <c r="D26">
        <v>1</v>
      </c>
      <c r="E26">
        <v>0</v>
      </c>
      <c r="F26">
        <v>0</v>
      </c>
      <c r="G26">
        <v>442</v>
      </c>
      <c r="H26">
        <v>22.212055799999998</v>
      </c>
      <c r="I26">
        <v>6</v>
      </c>
      <c r="J26" t="s">
        <v>128</v>
      </c>
      <c r="K26">
        <v>0.27272727272727271</v>
      </c>
      <c r="L26">
        <v>7.6923076923076927E-2</v>
      </c>
      <c r="M26">
        <v>0</v>
      </c>
      <c r="N26">
        <v>0.25</v>
      </c>
      <c r="O26">
        <v>25</v>
      </c>
      <c r="R26">
        <f t="shared" si="0"/>
        <v>-1.8718021769015905</v>
      </c>
    </row>
    <row r="27" spans="1:18" x14ac:dyDescent="0.25">
      <c r="A27" t="s">
        <v>76</v>
      </c>
      <c r="B27">
        <v>0</v>
      </c>
      <c r="C27">
        <v>7</v>
      </c>
      <c r="D27">
        <v>1</v>
      </c>
      <c r="E27">
        <v>0</v>
      </c>
      <c r="F27">
        <v>0</v>
      </c>
      <c r="G27" s="6">
        <v>276</v>
      </c>
      <c r="H27">
        <v>1.0174903000000002</v>
      </c>
      <c r="I27">
        <v>0</v>
      </c>
      <c r="J27" t="s">
        <v>128</v>
      </c>
      <c r="K27">
        <v>0</v>
      </c>
      <c r="L27">
        <v>0</v>
      </c>
      <c r="M27">
        <v>0</v>
      </c>
      <c r="N27">
        <v>0</v>
      </c>
      <c r="O27">
        <v>26</v>
      </c>
      <c r="R27" t="e">
        <f t="shared" si="0"/>
        <v>#NUM!</v>
      </c>
    </row>
    <row r="28" spans="1:18" x14ac:dyDescent="0.25">
      <c r="A28" t="s">
        <v>75</v>
      </c>
      <c r="B28">
        <v>0.15384615384615399</v>
      </c>
      <c r="C28">
        <v>7</v>
      </c>
      <c r="D28">
        <v>0</v>
      </c>
      <c r="E28">
        <v>1</v>
      </c>
      <c r="F28">
        <v>0</v>
      </c>
      <c r="G28">
        <v>1500</v>
      </c>
      <c r="H28" t="s">
        <v>55</v>
      </c>
      <c r="I28">
        <v>6</v>
      </c>
      <c r="J28" t="s">
        <v>128</v>
      </c>
      <c r="K28">
        <v>9.0909090909090912E-2</v>
      </c>
      <c r="L28">
        <v>0.30769230769230771</v>
      </c>
      <c r="M28">
        <v>0</v>
      </c>
      <c r="N28">
        <v>0.125</v>
      </c>
      <c r="O28">
        <v>27</v>
      </c>
      <c r="R28">
        <f t="shared" si="0"/>
        <v>-1.8718021769015905</v>
      </c>
    </row>
    <row r="29" spans="1:18" x14ac:dyDescent="0.25">
      <c r="A29" t="s">
        <v>132</v>
      </c>
      <c r="B29">
        <v>0.12820512820512819</v>
      </c>
      <c r="C29">
        <v>7</v>
      </c>
      <c r="D29">
        <v>0</v>
      </c>
      <c r="E29">
        <v>1</v>
      </c>
      <c r="F29">
        <v>0</v>
      </c>
      <c r="G29" s="6">
        <v>231</v>
      </c>
      <c r="H29">
        <v>-22.980596000000002</v>
      </c>
      <c r="I29">
        <v>5</v>
      </c>
      <c r="J29" t="s">
        <v>128</v>
      </c>
      <c r="K29">
        <v>0.18181818181818182</v>
      </c>
      <c r="L29">
        <v>0</v>
      </c>
      <c r="M29">
        <v>0.14285714285714285</v>
      </c>
      <c r="N29">
        <v>0.25</v>
      </c>
      <c r="O29">
        <v>28</v>
      </c>
      <c r="R29">
        <f t="shared" si="0"/>
        <v>-2.0541237336955462</v>
      </c>
    </row>
    <row r="30" spans="1:18" x14ac:dyDescent="0.25">
      <c r="A30" t="s">
        <v>73</v>
      </c>
      <c r="B30">
        <v>0.25641025641025639</v>
      </c>
      <c r="C30">
        <v>7</v>
      </c>
      <c r="D30">
        <v>0</v>
      </c>
      <c r="E30">
        <v>0</v>
      </c>
      <c r="F30">
        <v>1</v>
      </c>
      <c r="G30">
        <v>2629</v>
      </c>
      <c r="H30">
        <v>11.933282100000001</v>
      </c>
      <c r="I30">
        <v>10</v>
      </c>
      <c r="J30" t="s">
        <v>128</v>
      </c>
      <c r="K30">
        <v>0.27272727272727271</v>
      </c>
      <c r="L30">
        <v>0.30769230769230771</v>
      </c>
      <c r="M30">
        <v>0</v>
      </c>
      <c r="N30">
        <v>0.375</v>
      </c>
      <c r="O30">
        <v>29</v>
      </c>
      <c r="R30">
        <f t="shared" si="0"/>
        <v>-1.3609765531356008</v>
      </c>
    </row>
    <row r="31" spans="1:18" x14ac:dyDescent="0.25">
      <c r="A31" t="s">
        <v>72</v>
      </c>
      <c r="B31">
        <v>0.256410256410256</v>
      </c>
      <c r="C31">
        <v>7</v>
      </c>
      <c r="D31">
        <v>0</v>
      </c>
      <c r="E31">
        <v>0</v>
      </c>
      <c r="F31">
        <v>1</v>
      </c>
      <c r="G31" s="6">
        <v>506</v>
      </c>
      <c r="H31">
        <v>13.5121106</v>
      </c>
      <c r="I31">
        <v>10</v>
      </c>
      <c r="J31" t="s">
        <v>128</v>
      </c>
      <c r="K31">
        <v>0.27272727272727271</v>
      </c>
      <c r="L31">
        <v>0.15384615384615385</v>
      </c>
      <c r="M31">
        <v>0.2857142857142857</v>
      </c>
      <c r="N31">
        <v>0.375</v>
      </c>
      <c r="O31">
        <v>30</v>
      </c>
      <c r="R31">
        <f t="shared" si="0"/>
        <v>-1.3609765531356024</v>
      </c>
    </row>
    <row r="32" spans="1:18" x14ac:dyDescent="0.25">
      <c r="A32" t="s">
        <v>91</v>
      </c>
      <c r="B32">
        <v>5.1282051282051301E-2</v>
      </c>
      <c r="C32">
        <v>8</v>
      </c>
      <c r="D32">
        <v>1</v>
      </c>
      <c r="E32">
        <v>0</v>
      </c>
      <c r="F32">
        <v>0</v>
      </c>
      <c r="G32">
        <v>48470</v>
      </c>
      <c r="H32">
        <v>4.1000000000000005</v>
      </c>
      <c r="I32">
        <v>2</v>
      </c>
      <c r="J32" t="s">
        <v>121</v>
      </c>
      <c r="K32">
        <v>0</v>
      </c>
      <c r="L32">
        <v>7.6923076923076927E-2</v>
      </c>
      <c r="M32">
        <v>0</v>
      </c>
      <c r="N32">
        <v>0.125</v>
      </c>
      <c r="O32">
        <v>31</v>
      </c>
      <c r="R32">
        <f t="shared" si="0"/>
        <v>-2.9704144655697009</v>
      </c>
    </row>
    <row r="33" spans="1:18" x14ac:dyDescent="0.25">
      <c r="A33" t="s">
        <v>133</v>
      </c>
      <c r="B33">
        <v>0.102564102564103</v>
      </c>
      <c r="C33">
        <v>8</v>
      </c>
      <c r="D33">
        <v>1</v>
      </c>
      <c r="E33">
        <v>0</v>
      </c>
      <c r="F33">
        <v>0</v>
      </c>
      <c r="G33" s="6">
        <v>2738</v>
      </c>
      <c r="H33">
        <v>0.33452700000000002</v>
      </c>
      <c r="I33">
        <v>4</v>
      </c>
      <c r="J33" t="s">
        <v>121</v>
      </c>
      <c r="K33">
        <v>9.0909090909090912E-2</v>
      </c>
      <c r="L33">
        <v>0</v>
      </c>
      <c r="M33">
        <v>0.2857142857142857</v>
      </c>
      <c r="N33">
        <v>0.125</v>
      </c>
      <c r="O33">
        <v>32</v>
      </c>
      <c r="R33">
        <f t="shared" si="0"/>
        <v>-2.2772672850097515</v>
      </c>
    </row>
    <row r="34" spans="1:18" x14ac:dyDescent="0.25">
      <c r="A34" t="s">
        <v>89</v>
      </c>
      <c r="B34">
        <v>0.17948717948717949</v>
      </c>
      <c r="C34">
        <v>8</v>
      </c>
      <c r="D34">
        <v>0</v>
      </c>
      <c r="E34">
        <v>1</v>
      </c>
      <c r="F34">
        <v>0</v>
      </c>
      <c r="G34">
        <v>1731</v>
      </c>
      <c r="H34">
        <v>10.686500000000001</v>
      </c>
      <c r="I34">
        <v>7</v>
      </c>
      <c r="J34" t="s">
        <v>121</v>
      </c>
      <c r="K34">
        <v>9.0909090909090912E-2</v>
      </c>
      <c r="L34">
        <v>0.15384615384615385</v>
      </c>
      <c r="M34">
        <v>0.42857142857142855</v>
      </c>
      <c r="N34">
        <v>0.125</v>
      </c>
      <c r="O34">
        <v>33</v>
      </c>
      <c r="R34">
        <f t="shared" si="0"/>
        <v>-1.7176514970743331</v>
      </c>
    </row>
    <row r="35" spans="1:18" x14ac:dyDescent="0.25">
      <c r="A35" t="s">
        <v>88</v>
      </c>
      <c r="B35">
        <v>0.15384615384615399</v>
      </c>
      <c r="C35">
        <v>8</v>
      </c>
      <c r="D35">
        <v>0</v>
      </c>
      <c r="E35">
        <v>1</v>
      </c>
      <c r="F35">
        <v>0</v>
      </c>
      <c r="G35" s="6">
        <v>44</v>
      </c>
      <c r="H35">
        <v>-11.0139315</v>
      </c>
      <c r="I35">
        <v>6</v>
      </c>
      <c r="J35" t="s">
        <v>121</v>
      </c>
      <c r="K35">
        <v>9.0909090909090912E-2</v>
      </c>
      <c r="L35">
        <v>7.6923076923076927E-2</v>
      </c>
      <c r="M35">
        <v>0.2857142857142857</v>
      </c>
      <c r="N35">
        <v>0.25</v>
      </c>
      <c r="O35">
        <v>34</v>
      </c>
      <c r="R35">
        <f t="shared" si="0"/>
        <v>-1.8718021769015905</v>
      </c>
    </row>
    <row r="36" spans="1:18" x14ac:dyDescent="0.25">
      <c r="A36" t="s">
        <v>134</v>
      </c>
      <c r="B36">
        <v>0.38461538461538464</v>
      </c>
      <c r="C36">
        <v>8</v>
      </c>
      <c r="D36">
        <v>0</v>
      </c>
      <c r="E36">
        <v>0</v>
      </c>
      <c r="F36">
        <v>1</v>
      </c>
      <c r="G36">
        <v>30000</v>
      </c>
      <c r="H36">
        <v>36.114398399999999</v>
      </c>
      <c r="I36">
        <v>15</v>
      </c>
      <c r="J36" t="s">
        <v>121</v>
      </c>
      <c r="K36">
        <v>0.18181818181818182</v>
      </c>
      <c r="L36">
        <v>0.46153846153846156</v>
      </c>
      <c r="M36">
        <v>0.42857142857142855</v>
      </c>
      <c r="N36">
        <v>0.5</v>
      </c>
      <c r="O36">
        <v>35</v>
      </c>
      <c r="R36">
        <f t="shared" si="0"/>
        <v>-0.95551144502743635</v>
      </c>
    </row>
    <row r="37" spans="1:18" x14ac:dyDescent="0.25">
      <c r="A37" t="s">
        <v>135</v>
      </c>
      <c r="B37">
        <v>0.43589743589743601</v>
      </c>
      <c r="C37">
        <v>8</v>
      </c>
      <c r="D37">
        <v>0</v>
      </c>
      <c r="E37">
        <v>0</v>
      </c>
      <c r="F37">
        <v>1</v>
      </c>
      <c r="G37" s="6">
        <v>11819</v>
      </c>
      <c r="H37">
        <v>40.517155899999999</v>
      </c>
      <c r="I37">
        <v>17</v>
      </c>
      <c r="J37" t="s">
        <v>121</v>
      </c>
      <c r="K37">
        <v>9.0909090909090912E-2</v>
      </c>
      <c r="L37">
        <v>0.61538461538461542</v>
      </c>
      <c r="M37">
        <v>0.5714285714285714</v>
      </c>
      <c r="N37">
        <v>0.5</v>
      </c>
      <c r="O37">
        <v>36</v>
      </c>
      <c r="R37">
        <f t="shared" si="0"/>
        <v>-0.83034830207343013</v>
      </c>
    </row>
    <row r="38" spans="1:18" x14ac:dyDescent="0.25">
      <c r="A38" t="s">
        <v>98</v>
      </c>
      <c r="B38">
        <v>7.6923076923076927E-2</v>
      </c>
      <c r="C38">
        <v>9</v>
      </c>
      <c r="D38">
        <v>1</v>
      </c>
      <c r="E38">
        <v>0</v>
      </c>
      <c r="F38">
        <v>0</v>
      </c>
      <c r="G38">
        <v>9247</v>
      </c>
      <c r="H38">
        <v>5.2365562999999993</v>
      </c>
      <c r="I38">
        <v>3</v>
      </c>
      <c r="J38" t="s">
        <v>136</v>
      </c>
      <c r="K38">
        <v>9.0909090909090912E-2</v>
      </c>
      <c r="L38">
        <v>7.6923076923076927E-2</v>
      </c>
      <c r="M38">
        <v>0.14285714285714285</v>
      </c>
      <c r="N38">
        <v>0</v>
      </c>
      <c r="O38">
        <v>37</v>
      </c>
      <c r="R38">
        <f t="shared" si="0"/>
        <v>-2.5649493574615367</v>
      </c>
    </row>
    <row r="39" spans="1:18" x14ac:dyDescent="0.25">
      <c r="A39" t="s">
        <v>97</v>
      </c>
      <c r="B39">
        <v>0.102564102564103</v>
      </c>
      <c r="C39">
        <v>9</v>
      </c>
      <c r="D39">
        <v>1</v>
      </c>
      <c r="E39">
        <v>0</v>
      </c>
      <c r="F39">
        <v>0</v>
      </c>
      <c r="G39" s="6">
        <v>1275</v>
      </c>
      <c r="H39" t="s">
        <v>55</v>
      </c>
      <c r="I39">
        <v>4</v>
      </c>
      <c r="J39" t="s">
        <v>136</v>
      </c>
      <c r="K39">
        <v>0</v>
      </c>
      <c r="L39">
        <v>0.23076923076923078</v>
      </c>
      <c r="M39">
        <v>0.14285714285714299</v>
      </c>
      <c r="N39">
        <v>0</v>
      </c>
      <c r="O39">
        <v>38</v>
      </c>
      <c r="R39">
        <f t="shared" si="0"/>
        <v>-2.2772672850097515</v>
      </c>
    </row>
    <row r="40" spans="1:18" x14ac:dyDescent="0.25">
      <c r="A40" t="s">
        <v>96</v>
      </c>
      <c r="B40">
        <v>0.23076923076923078</v>
      </c>
      <c r="C40">
        <v>9</v>
      </c>
      <c r="D40">
        <v>0</v>
      </c>
      <c r="E40">
        <v>1</v>
      </c>
      <c r="F40">
        <v>0</v>
      </c>
      <c r="G40">
        <v>41771</v>
      </c>
      <c r="H40">
        <v>1.7169371999999998</v>
      </c>
      <c r="I40">
        <v>9</v>
      </c>
      <c r="J40" t="s">
        <v>136</v>
      </c>
      <c r="K40">
        <v>9.0909090909090912E-2</v>
      </c>
      <c r="L40">
        <v>0.23076923076923078</v>
      </c>
      <c r="M40">
        <v>0.42857142857142855</v>
      </c>
      <c r="N40">
        <v>0.25</v>
      </c>
      <c r="O40">
        <v>39</v>
      </c>
      <c r="R40">
        <f t="shared" si="0"/>
        <v>-1.466337068793427</v>
      </c>
    </row>
    <row r="41" spans="1:18" x14ac:dyDescent="0.25">
      <c r="A41" t="s">
        <v>95</v>
      </c>
      <c r="B41">
        <v>0.256410256410256</v>
      </c>
      <c r="C41">
        <v>9</v>
      </c>
      <c r="D41">
        <v>0</v>
      </c>
      <c r="E41">
        <v>1</v>
      </c>
      <c r="F41">
        <v>0</v>
      </c>
      <c r="G41" s="6" t="s">
        <v>55</v>
      </c>
      <c r="H41">
        <v>26.337103499999998</v>
      </c>
      <c r="I41">
        <v>10</v>
      </c>
      <c r="J41" t="s">
        <v>136</v>
      </c>
      <c r="K41">
        <v>9.0909090909090912E-2</v>
      </c>
      <c r="L41">
        <v>0.38461538461538464</v>
      </c>
      <c r="M41">
        <v>0.2857142857142857</v>
      </c>
      <c r="N41">
        <v>0.25</v>
      </c>
      <c r="O41">
        <v>40</v>
      </c>
      <c r="R41">
        <f>LN(B41)</f>
        <v>-1.3609765531356024</v>
      </c>
    </row>
    <row r="42" spans="1:18" x14ac:dyDescent="0.25">
      <c r="A42" t="s">
        <v>94</v>
      </c>
      <c r="B42">
        <v>0.4358974358974359</v>
      </c>
      <c r="C42">
        <v>9</v>
      </c>
      <c r="D42">
        <v>0</v>
      </c>
      <c r="E42">
        <v>0</v>
      </c>
      <c r="F42">
        <v>1</v>
      </c>
      <c r="G42">
        <v>11899</v>
      </c>
      <c r="H42">
        <v>9.4882985000000009</v>
      </c>
      <c r="I42">
        <v>17</v>
      </c>
      <c r="J42" t="s">
        <v>136</v>
      </c>
      <c r="K42">
        <v>0</v>
      </c>
      <c r="L42">
        <v>0.46153846153846156</v>
      </c>
      <c r="M42">
        <v>0.8571428571428571</v>
      </c>
      <c r="N42">
        <v>0.625</v>
      </c>
      <c r="O42">
        <v>41</v>
      </c>
      <c r="R42">
        <f t="shared" si="0"/>
        <v>-0.83034830207343036</v>
      </c>
    </row>
    <row r="43" spans="1:18" x14ac:dyDescent="0.25">
      <c r="A43" t="s">
        <v>137</v>
      </c>
      <c r="B43">
        <v>0.46153846153846201</v>
      </c>
      <c r="C43">
        <v>9</v>
      </c>
      <c r="D43">
        <v>0</v>
      </c>
      <c r="E43">
        <v>0</v>
      </c>
      <c r="F43">
        <v>1</v>
      </c>
      <c r="G43" s="6">
        <v>217</v>
      </c>
      <c r="H43">
        <v>19.367719699999999</v>
      </c>
      <c r="I43">
        <v>18</v>
      </c>
      <c r="J43" t="s">
        <v>136</v>
      </c>
      <c r="K43">
        <v>0.27272727272727271</v>
      </c>
      <c r="L43">
        <v>0.61538461538461542</v>
      </c>
      <c r="M43">
        <v>0.8571428571428571</v>
      </c>
      <c r="N43">
        <v>0.125</v>
      </c>
      <c r="O43">
        <v>42</v>
      </c>
      <c r="R43">
        <f t="shared" si="0"/>
        <v>-0.77318988823348067</v>
      </c>
    </row>
    <row r="44" spans="1:18" x14ac:dyDescent="0.25">
      <c r="A44" t="s">
        <v>138</v>
      </c>
      <c r="B44">
        <v>0.17948717948717949</v>
      </c>
      <c r="C44">
        <v>10</v>
      </c>
      <c r="D44">
        <v>1</v>
      </c>
      <c r="E44">
        <v>0</v>
      </c>
      <c r="F44">
        <v>0</v>
      </c>
      <c r="G44">
        <v>130</v>
      </c>
      <c r="H44">
        <v>3.8699999999999997</v>
      </c>
      <c r="I44">
        <v>7</v>
      </c>
      <c r="J44" t="s">
        <v>127</v>
      </c>
      <c r="K44">
        <v>0.18181818181818182</v>
      </c>
      <c r="L44">
        <v>7.6923076923076927E-2</v>
      </c>
      <c r="M44">
        <v>0.2857142857142857</v>
      </c>
      <c r="N44">
        <v>0.25</v>
      </c>
      <c r="O44">
        <v>43</v>
      </c>
      <c r="R44">
        <f t="shared" si="0"/>
        <v>-1.7176514970743331</v>
      </c>
    </row>
    <row r="45" spans="1:18" x14ac:dyDescent="0.25">
      <c r="A45" t="s">
        <v>62</v>
      </c>
      <c r="B45">
        <v>0.128205128205128</v>
      </c>
      <c r="C45">
        <v>10</v>
      </c>
      <c r="D45">
        <v>1</v>
      </c>
      <c r="E45">
        <v>0</v>
      </c>
      <c r="F45">
        <v>0</v>
      </c>
      <c r="G45" s="6">
        <v>705</v>
      </c>
      <c r="H45">
        <v>6.72</v>
      </c>
      <c r="I45">
        <v>5</v>
      </c>
      <c r="J45" t="s">
        <v>127</v>
      </c>
      <c r="K45">
        <v>0</v>
      </c>
      <c r="L45">
        <v>7.6923076923076927E-2</v>
      </c>
      <c r="M45">
        <v>0.2857142857142857</v>
      </c>
      <c r="N45">
        <v>0.25</v>
      </c>
      <c r="O45">
        <v>44</v>
      </c>
      <c r="R45">
        <f t="shared" si="0"/>
        <v>-2.0541237336955476</v>
      </c>
    </row>
    <row r="46" spans="1:18" x14ac:dyDescent="0.25">
      <c r="A46" t="s">
        <v>139</v>
      </c>
      <c r="B46">
        <v>0.230769230769231</v>
      </c>
      <c r="C46">
        <v>10</v>
      </c>
      <c r="D46">
        <v>0</v>
      </c>
      <c r="E46">
        <v>1</v>
      </c>
      <c r="F46">
        <v>0</v>
      </c>
      <c r="G46">
        <v>124</v>
      </c>
      <c r="H46">
        <v>2.17</v>
      </c>
      <c r="I46">
        <v>9</v>
      </c>
      <c r="J46" t="s">
        <v>127</v>
      </c>
      <c r="K46">
        <v>0.18181818181818182</v>
      </c>
      <c r="L46">
        <v>0.15384615384615385</v>
      </c>
      <c r="M46">
        <v>0.2857142857142857</v>
      </c>
      <c r="N46">
        <v>0.375</v>
      </c>
      <c r="O46">
        <v>45</v>
      </c>
      <c r="R46">
        <f t="shared" si="0"/>
        <v>-1.4663370687934261</v>
      </c>
    </row>
    <row r="47" spans="1:18" x14ac:dyDescent="0.25">
      <c r="A47" t="s">
        <v>60</v>
      </c>
      <c r="B47">
        <v>0.102564102564103</v>
      </c>
      <c r="C47">
        <v>10</v>
      </c>
      <c r="D47">
        <v>0</v>
      </c>
      <c r="E47">
        <v>1</v>
      </c>
      <c r="F47">
        <v>0</v>
      </c>
      <c r="G47" s="6">
        <v>212</v>
      </c>
      <c r="H47">
        <v>-105.06</v>
      </c>
      <c r="I47">
        <v>4</v>
      </c>
      <c r="J47" t="s">
        <v>127</v>
      </c>
      <c r="K47">
        <v>0</v>
      </c>
      <c r="L47">
        <v>0.15384615384615385</v>
      </c>
      <c r="M47">
        <v>0</v>
      </c>
      <c r="N47">
        <v>0.25</v>
      </c>
      <c r="O47">
        <v>46</v>
      </c>
      <c r="R47">
        <f t="shared" si="0"/>
        <v>-2.2772672850097515</v>
      </c>
    </row>
    <row r="48" spans="1:18" x14ac:dyDescent="0.25">
      <c r="A48" t="s">
        <v>59</v>
      </c>
      <c r="B48">
        <v>0.30769230769230799</v>
      </c>
      <c r="C48">
        <v>10</v>
      </c>
      <c r="D48">
        <v>0</v>
      </c>
      <c r="E48">
        <v>0</v>
      </c>
      <c r="F48">
        <v>1</v>
      </c>
      <c r="G48">
        <v>22864</v>
      </c>
      <c r="H48">
        <v>-6.9</v>
      </c>
      <c r="I48">
        <v>12</v>
      </c>
      <c r="J48" t="s">
        <v>127</v>
      </c>
      <c r="K48">
        <v>0.18181818181818182</v>
      </c>
      <c r="L48">
        <v>0.46153846153846156</v>
      </c>
      <c r="M48">
        <v>0.42857142857142855</v>
      </c>
      <c r="N48">
        <v>0.125</v>
      </c>
      <c r="O48">
        <v>47</v>
      </c>
      <c r="R48">
        <f t="shared" si="0"/>
        <v>-1.1786549963416451</v>
      </c>
    </row>
    <row r="49" spans="1:18" x14ac:dyDescent="0.25">
      <c r="A49" t="s">
        <v>140</v>
      </c>
      <c r="B49">
        <v>0.35897435897435898</v>
      </c>
      <c r="C49">
        <v>10</v>
      </c>
      <c r="D49">
        <v>0</v>
      </c>
      <c r="E49">
        <v>0</v>
      </c>
      <c r="F49">
        <v>1</v>
      </c>
      <c r="G49" s="6">
        <v>481</v>
      </c>
      <c r="H49">
        <v>6.87</v>
      </c>
      <c r="I49">
        <v>14</v>
      </c>
      <c r="J49" t="s">
        <v>127</v>
      </c>
      <c r="K49">
        <v>0.45454545454545453</v>
      </c>
      <c r="L49">
        <v>0.30769230769230771</v>
      </c>
      <c r="M49">
        <v>0.42857142857142855</v>
      </c>
      <c r="N49">
        <v>0.25</v>
      </c>
      <c r="O49">
        <v>48</v>
      </c>
      <c r="R49">
        <f t="shared" si="0"/>
        <v>-1.0245043165143879</v>
      </c>
    </row>
    <row r="56" spans="1:18" x14ac:dyDescent="0.25">
      <c r="H56">
        <f>AVERAGE(G59:G106)</f>
        <v>1.0232973333333322E-2</v>
      </c>
    </row>
    <row r="59" spans="1:18" x14ac:dyDescent="0.25">
      <c r="G59" s="7">
        <v>5.8819332000000002E-2</v>
      </c>
      <c r="H59">
        <f t="shared" ref="H59:H64" si="1">G59*100</f>
        <v>5.8819332000000006</v>
      </c>
    </row>
    <row r="60" spans="1:18" x14ac:dyDescent="0.25">
      <c r="G60" s="7">
        <v>3.4044647999999997E-2</v>
      </c>
      <c r="H60">
        <f t="shared" si="1"/>
        <v>3.4044647999999995</v>
      </c>
    </row>
    <row r="61" spans="1:18" x14ac:dyDescent="0.25">
      <c r="G61" s="7">
        <v>0.63543506800000005</v>
      </c>
      <c r="H61">
        <f t="shared" si="1"/>
        <v>63.543506800000003</v>
      </c>
    </row>
    <row r="62" spans="1:18" x14ac:dyDescent="0.25">
      <c r="G62" s="7">
        <v>2.0134800000000001E-2</v>
      </c>
      <c r="H62">
        <f t="shared" si="1"/>
        <v>2.0134799999999999</v>
      </c>
    </row>
    <row r="63" spans="1:18" x14ac:dyDescent="0.25">
      <c r="G63" s="7">
        <v>-1.1814799999999999E-4</v>
      </c>
      <c r="H63">
        <f t="shared" si="1"/>
        <v>-1.18148E-2</v>
      </c>
    </row>
    <row r="64" spans="1:18" x14ac:dyDescent="0.25">
      <c r="G64" s="7">
        <v>4.0071783E-2</v>
      </c>
      <c r="H64">
        <f t="shared" si="1"/>
        <v>4.0071782999999996</v>
      </c>
    </row>
    <row r="65" spans="7:8" x14ac:dyDescent="0.25">
      <c r="G65" s="7" t="s">
        <v>55</v>
      </c>
      <c r="H65" s="6" t="s">
        <v>55</v>
      </c>
    </row>
    <row r="66" spans="7:8" x14ac:dyDescent="0.25">
      <c r="G66" s="7">
        <v>0.26715931300000001</v>
      </c>
      <c r="H66">
        <f t="shared" ref="H66:H84" si="2">G66*100</f>
        <v>26.715931300000001</v>
      </c>
    </row>
    <row r="67" spans="7:8" x14ac:dyDescent="0.25">
      <c r="G67" s="7">
        <v>1.1120680000000001E-2</v>
      </c>
      <c r="H67">
        <f t="shared" si="2"/>
        <v>1.1120680000000001</v>
      </c>
    </row>
    <row r="68" spans="7:8" x14ac:dyDescent="0.25">
      <c r="G68" s="7">
        <v>0.39</v>
      </c>
      <c r="H68">
        <f t="shared" si="2"/>
        <v>39</v>
      </c>
    </row>
    <row r="69" spans="7:8" x14ac:dyDescent="0.25">
      <c r="G69" s="7">
        <v>0.19700000000000001</v>
      </c>
      <c r="H69">
        <f t="shared" si="2"/>
        <v>19.7</v>
      </c>
    </row>
    <row r="70" spans="7:8" x14ac:dyDescent="0.25">
      <c r="G70" s="7">
        <v>0.15</v>
      </c>
      <c r="H70">
        <f t="shared" si="2"/>
        <v>15</v>
      </c>
    </row>
    <row r="71" spans="7:8" x14ac:dyDescent="0.25">
      <c r="G71" s="7">
        <v>0.223579787</v>
      </c>
      <c r="H71">
        <f t="shared" si="2"/>
        <v>22.3579787</v>
      </c>
    </row>
    <row r="72" spans="7:8" x14ac:dyDescent="0.25">
      <c r="G72" s="7">
        <v>1.3471486E-2</v>
      </c>
      <c r="H72">
        <f t="shared" si="2"/>
        <v>1.3471485999999999</v>
      </c>
    </row>
    <row r="73" spans="7:8" x14ac:dyDescent="0.25">
      <c r="G73" s="7">
        <v>4.7728E-2</v>
      </c>
      <c r="H73">
        <f t="shared" si="2"/>
        <v>4.7728000000000002</v>
      </c>
    </row>
    <row r="74" spans="7:8" x14ac:dyDescent="0.25">
      <c r="G74" s="7">
        <v>1.2790569999999999E-2</v>
      </c>
      <c r="H74">
        <f t="shared" si="2"/>
        <v>1.2790569999999999</v>
      </c>
    </row>
    <row r="75" spans="7:8" x14ac:dyDescent="0.25">
      <c r="G75" s="7">
        <v>9.5307270999999999E-2</v>
      </c>
      <c r="H75">
        <f t="shared" si="2"/>
        <v>9.5307271</v>
      </c>
    </row>
    <row r="76" spans="7:8" x14ac:dyDescent="0.25">
      <c r="G76" s="7">
        <v>0.14780796500000001</v>
      </c>
      <c r="H76">
        <f t="shared" si="2"/>
        <v>14.780796500000001</v>
      </c>
    </row>
    <row r="77" spans="7:8" x14ac:dyDescent="0.25">
      <c r="G77" s="7">
        <v>9.2243187000000004E-2</v>
      </c>
      <c r="H77">
        <f t="shared" si="2"/>
        <v>9.2243187000000013</v>
      </c>
    </row>
    <row r="78" spans="7:8" x14ac:dyDescent="0.25">
      <c r="G78" s="7">
        <v>0.13586419799999999</v>
      </c>
      <c r="H78">
        <f t="shared" si="2"/>
        <v>13.5864198</v>
      </c>
    </row>
    <row r="79" spans="7:8" x14ac:dyDescent="0.25">
      <c r="G79" s="7">
        <v>-2.9929479560000001</v>
      </c>
      <c r="H79">
        <f t="shared" si="2"/>
        <v>-299.29479559999999</v>
      </c>
    </row>
    <row r="80" spans="7:8" x14ac:dyDescent="0.25">
      <c r="G80" s="7">
        <v>2.2275738E-2</v>
      </c>
      <c r="H80">
        <f t="shared" si="2"/>
        <v>2.2275738</v>
      </c>
    </row>
    <row r="81" spans="7:8" x14ac:dyDescent="0.25">
      <c r="G81" s="7">
        <v>1.6199999999999999E-2</v>
      </c>
      <c r="H81">
        <f t="shared" si="2"/>
        <v>1.6199999999999999</v>
      </c>
    </row>
    <row r="82" spans="7:8" x14ac:dyDescent="0.25">
      <c r="G82" s="7">
        <v>0.08</v>
      </c>
      <c r="H82">
        <f t="shared" si="2"/>
        <v>8</v>
      </c>
    </row>
    <row r="83" spans="7:8" x14ac:dyDescent="0.25">
      <c r="G83" s="7">
        <v>0.222120558</v>
      </c>
      <c r="H83">
        <f t="shared" si="2"/>
        <v>22.212055799999998</v>
      </c>
    </row>
    <row r="84" spans="7:8" x14ac:dyDescent="0.25">
      <c r="G84" s="7">
        <v>1.0174903000000001E-2</v>
      </c>
      <c r="H84">
        <f t="shared" si="2"/>
        <v>1.0174903000000002</v>
      </c>
    </row>
    <row r="85" spans="7:8" x14ac:dyDescent="0.25">
      <c r="G85" s="7" t="s">
        <v>55</v>
      </c>
      <c r="H85" s="6" t="s">
        <v>55</v>
      </c>
    </row>
    <row r="86" spans="7:8" x14ac:dyDescent="0.25">
      <c r="G86" s="7">
        <v>-0.22980596</v>
      </c>
      <c r="H86">
        <f t="shared" ref="H86:H95" si="3">G86*100</f>
        <v>-22.980596000000002</v>
      </c>
    </row>
    <row r="87" spans="7:8" x14ac:dyDescent="0.25">
      <c r="G87" s="7">
        <v>0.11933282100000001</v>
      </c>
      <c r="H87">
        <f t="shared" si="3"/>
        <v>11.933282100000001</v>
      </c>
    </row>
    <row r="88" spans="7:8" x14ac:dyDescent="0.25">
      <c r="G88" s="7">
        <v>0.13512110599999999</v>
      </c>
      <c r="H88">
        <f t="shared" si="3"/>
        <v>13.5121106</v>
      </c>
    </row>
    <row r="89" spans="7:8" x14ac:dyDescent="0.25">
      <c r="G89" s="7">
        <v>4.1000000000000002E-2</v>
      </c>
      <c r="H89">
        <f t="shared" si="3"/>
        <v>4.1000000000000005</v>
      </c>
    </row>
    <row r="90" spans="7:8" x14ac:dyDescent="0.25">
      <c r="G90" s="7">
        <v>3.34527E-3</v>
      </c>
      <c r="H90">
        <f t="shared" si="3"/>
        <v>0.33452700000000002</v>
      </c>
    </row>
    <row r="91" spans="7:8" x14ac:dyDescent="0.25">
      <c r="G91" s="7">
        <v>0.106865</v>
      </c>
      <c r="H91">
        <f t="shared" si="3"/>
        <v>10.686500000000001</v>
      </c>
    </row>
    <row r="92" spans="7:8" x14ac:dyDescent="0.25">
      <c r="G92" s="7">
        <v>-0.110139315</v>
      </c>
      <c r="H92">
        <f t="shared" si="3"/>
        <v>-11.0139315</v>
      </c>
    </row>
    <row r="93" spans="7:8" x14ac:dyDescent="0.25">
      <c r="G93" s="7">
        <v>0.36114398399999997</v>
      </c>
      <c r="H93">
        <f t="shared" si="3"/>
        <v>36.114398399999999</v>
      </c>
    </row>
    <row r="94" spans="7:8" x14ac:dyDescent="0.25">
      <c r="G94" s="7">
        <v>0.40517155900000001</v>
      </c>
      <c r="H94">
        <f t="shared" si="3"/>
        <v>40.517155899999999</v>
      </c>
    </row>
    <row r="95" spans="7:8" x14ac:dyDescent="0.25">
      <c r="G95" s="7">
        <v>5.2365562999999997E-2</v>
      </c>
      <c r="H95">
        <f t="shared" si="3"/>
        <v>5.2365562999999993</v>
      </c>
    </row>
    <row r="96" spans="7:8" x14ac:dyDescent="0.25">
      <c r="G96" s="7" t="s">
        <v>55</v>
      </c>
      <c r="H96" s="6" t="s">
        <v>55</v>
      </c>
    </row>
    <row r="97" spans="7:8" x14ac:dyDescent="0.25">
      <c r="G97" s="7">
        <v>1.7169371999999999E-2</v>
      </c>
      <c r="H97">
        <f t="shared" ref="H97:H106" si="4">G97*100</f>
        <v>1.7169371999999998</v>
      </c>
    </row>
    <row r="98" spans="7:8" x14ac:dyDescent="0.25">
      <c r="G98" s="7">
        <v>0.26337103499999998</v>
      </c>
      <c r="H98">
        <f t="shared" si="4"/>
        <v>26.337103499999998</v>
      </c>
    </row>
    <row r="99" spans="7:8" x14ac:dyDescent="0.25">
      <c r="G99" s="7">
        <v>9.4882985000000003E-2</v>
      </c>
      <c r="H99">
        <f t="shared" si="4"/>
        <v>9.4882985000000009</v>
      </c>
    </row>
    <row r="100" spans="7:8" x14ac:dyDescent="0.25">
      <c r="G100" s="7">
        <v>0.193677197</v>
      </c>
      <c r="H100">
        <f t="shared" si="4"/>
        <v>19.367719699999999</v>
      </c>
    </row>
    <row r="101" spans="7:8" x14ac:dyDescent="0.25">
      <c r="G101" s="7">
        <v>3.8699999999999998E-2</v>
      </c>
      <c r="H101">
        <f t="shared" si="4"/>
        <v>3.8699999999999997</v>
      </c>
    </row>
    <row r="102" spans="7:8" x14ac:dyDescent="0.25">
      <c r="G102" s="7">
        <v>6.7199999999999996E-2</v>
      </c>
      <c r="H102">
        <f t="shared" si="4"/>
        <v>6.72</v>
      </c>
    </row>
    <row r="103" spans="7:8" x14ac:dyDescent="0.25">
      <c r="G103" s="7">
        <v>2.1700000000000001E-2</v>
      </c>
      <c r="H103">
        <f t="shared" si="4"/>
        <v>2.17</v>
      </c>
    </row>
    <row r="104" spans="7:8" x14ac:dyDescent="0.25">
      <c r="G104" s="7">
        <v>-1.0506</v>
      </c>
      <c r="H104">
        <f t="shared" si="4"/>
        <v>-105.06</v>
      </c>
    </row>
    <row r="105" spans="7:8" x14ac:dyDescent="0.25">
      <c r="G105" s="7">
        <v>-6.9000000000000006E-2</v>
      </c>
      <c r="H105">
        <f t="shared" si="4"/>
        <v>-6.9</v>
      </c>
    </row>
    <row r="106" spans="7:8" x14ac:dyDescent="0.25">
      <c r="G106" s="7">
        <v>6.8699999999999997E-2</v>
      </c>
      <c r="H106">
        <f t="shared" si="4"/>
        <v>6.87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Original Coding Sheet</vt:lpstr>
      <vt:lpstr>SPSS structured</vt:lpstr>
      <vt:lpstr>SPSS structured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Eule</dc:creator>
  <cp:lastModifiedBy>Christian Eule</cp:lastModifiedBy>
  <dcterms:created xsi:type="dcterms:W3CDTF">2017-04-17T10:56:38Z</dcterms:created>
  <dcterms:modified xsi:type="dcterms:W3CDTF">2017-06-18T17:39:01Z</dcterms:modified>
</cp:coreProperties>
</file>